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firstSheet="28" activeTab="34"/>
  </bookViews>
  <sheets>
    <sheet name="1982-1983" sheetId="13" r:id="rId1"/>
    <sheet name="1983-1984" sheetId="16" r:id="rId2"/>
    <sheet name="1984-1985" sheetId="17" r:id="rId3"/>
    <sheet name="1985-1986" sheetId="23" r:id="rId4"/>
    <sheet name="1986-1987" sheetId="22" r:id="rId5"/>
    <sheet name="1987-1988" sheetId="21" r:id="rId6"/>
    <sheet name="1988-1989" sheetId="20" r:id="rId7"/>
    <sheet name="1989-1990" sheetId="19" r:id="rId8"/>
    <sheet name="1991-1992" sheetId="24" r:id="rId9"/>
    <sheet name="1990-1991" sheetId="18" r:id="rId10"/>
    <sheet name="1992-1993" sheetId="25" r:id="rId11"/>
    <sheet name="1993-1994" sheetId="26" r:id="rId12"/>
    <sheet name="1994-1995" sheetId="27" r:id="rId13"/>
    <sheet name="1995-1996" sheetId="28" r:id="rId14"/>
    <sheet name="1996-1997" sheetId="11" r:id="rId15"/>
    <sheet name="1997-1998" sheetId="29" r:id="rId16"/>
    <sheet name="1998-1999" sheetId="30" r:id="rId17"/>
    <sheet name="1999-2000" sheetId="31" r:id="rId18"/>
    <sheet name="2000-2001" sheetId="10" r:id="rId19"/>
    <sheet name="2001-2002" sheetId="33" r:id="rId20"/>
    <sheet name="2002-2003" sheetId="40" r:id="rId21"/>
    <sheet name="2003-2004" sheetId="39" r:id="rId22"/>
    <sheet name="2004-2005" sheetId="38" r:id="rId23"/>
    <sheet name="2005-2006" sheetId="37" r:id="rId24"/>
    <sheet name="2006-2007" sheetId="36" r:id="rId25"/>
    <sheet name="2007-2008" sheetId="35" r:id="rId26"/>
    <sheet name="2008-2009" sheetId="1" r:id="rId27"/>
    <sheet name="2009-2010" sheetId="42" r:id="rId28"/>
    <sheet name="2010-2011" sheetId="43" r:id="rId29"/>
    <sheet name="2011-2012" sheetId="41" r:id="rId30"/>
    <sheet name="2012-2013" sheetId="14" r:id="rId31"/>
    <sheet name="2013-2014" sheetId="44" r:id="rId32"/>
    <sheet name="2014-2015" sheetId="45" r:id="rId33"/>
    <sheet name="2015-2016" sheetId="46" r:id="rId34"/>
    <sheet name="April. 16 to Aug. 16" sheetId="49" r:id="rId35"/>
  </sheets>
  <definedNames>
    <definedName name="_xlnm.Print_Area" localSheetId="0">'1982-1983'!$A$3:$U$103</definedName>
    <definedName name="_xlnm.Print_Area" localSheetId="14">'1996-1997'!$A$4:$U$51</definedName>
    <definedName name="_xlnm.Print_Area" localSheetId="18">'2000-2001'!$A$3:$U$30</definedName>
    <definedName name="_xlnm.Print_Area" localSheetId="26">'2008-2009'!$A$3:$U$36</definedName>
  </definedNames>
  <calcPr calcId="125725"/>
</workbook>
</file>

<file path=xl/calcChain.xml><?xml version="1.0" encoding="utf-8"?>
<calcChain xmlns="http://schemas.openxmlformats.org/spreadsheetml/2006/main">
  <c r="L48" i="49"/>
  <c r="I48"/>
  <c r="L41"/>
  <c r="I41"/>
  <c r="M40"/>
  <c r="M44"/>
  <c r="M45"/>
  <c r="M49"/>
  <c r="Q39"/>
  <c r="Q40"/>
  <c r="Q41"/>
  <c r="R41" s="1"/>
  <c r="Q42"/>
  <c r="Q43"/>
  <c r="Q44"/>
  <c r="Q45"/>
  <c r="Q46"/>
  <c r="Q47"/>
  <c r="Q48"/>
  <c r="Q49"/>
  <c r="R49" s="1"/>
  <c r="Q50"/>
  <c r="Q51"/>
  <c r="P39"/>
  <c r="P40"/>
  <c r="P41"/>
  <c r="P42"/>
  <c r="P43"/>
  <c r="R43" s="1"/>
  <c r="P44"/>
  <c r="R44" s="1"/>
  <c r="P45"/>
  <c r="P46"/>
  <c r="P47"/>
  <c r="P48"/>
  <c r="P49"/>
  <c r="P50"/>
  <c r="P51"/>
  <c r="M39"/>
  <c r="M42"/>
  <c r="M43"/>
  <c r="M46"/>
  <c r="M47"/>
  <c r="M50"/>
  <c r="M51"/>
  <c r="L38"/>
  <c r="I38"/>
  <c r="L35"/>
  <c r="I35"/>
  <c r="I34"/>
  <c r="L32"/>
  <c r="I32"/>
  <c r="L23"/>
  <c r="I23"/>
  <c r="I17"/>
  <c r="I16"/>
  <c r="R50" l="1"/>
  <c r="R42"/>
  <c r="M48"/>
  <c r="M41"/>
  <c r="R51"/>
  <c r="R48"/>
  <c r="R47"/>
  <c r="R46"/>
  <c r="R45"/>
  <c r="R40"/>
  <c r="R39"/>
  <c r="L14"/>
  <c r="I14"/>
  <c r="Q38" l="1"/>
  <c r="P38"/>
  <c r="R38" s="1"/>
  <c r="M38"/>
  <c r="Q37"/>
  <c r="P37"/>
  <c r="M37"/>
  <c r="Q36"/>
  <c r="P36"/>
  <c r="M36"/>
  <c r="Q35"/>
  <c r="P35"/>
  <c r="M35"/>
  <c r="Q34"/>
  <c r="P34"/>
  <c r="R34" s="1"/>
  <c r="M34"/>
  <c r="Q33"/>
  <c r="P33"/>
  <c r="M33"/>
  <c r="Q32"/>
  <c r="P32"/>
  <c r="M32"/>
  <c r="Q31"/>
  <c r="P31"/>
  <c r="M31"/>
  <c r="Q30"/>
  <c r="P30"/>
  <c r="R30" s="1"/>
  <c r="Q29"/>
  <c r="P29"/>
  <c r="M29"/>
  <c r="Q28"/>
  <c r="P28"/>
  <c r="M28"/>
  <c r="Q27"/>
  <c r="P27"/>
  <c r="R27" s="1"/>
  <c r="M27"/>
  <c r="Q26"/>
  <c r="P26"/>
  <c r="M26"/>
  <c r="Q25"/>
  <c r="P25"/>
  <c r="M25"/>
  <c r="Q24"/>
  <c r="P24"/>
  <c r="M24"/>
  <c r="Q23"/>
  <c r="P23"/>
  <c r="M23"/>
  <c r="Q22"/>
  <c r="P22"/>
  <c r="M22"/>
  <c r="Q21"/>
  <c r="P21"/>
  <c r="M21"/>
  <c r="Q20"/>
  <c r="P20"/>
  <c r="M20"/>
  <c r="Q19"/>
  <c r="P19"/>
  <c r="R19" s="1"/>
  <c r="M19"/>
  <c r="Q18"/>
  <c r="P18"/>
  <c r="M18"/>
  <c r="Q17"/>
  <c r="P17"/>
  <c r="M17"/>
  <c r="Q16"/>
  <c r="P16"/>
  <c r="M16"/>
  <c r="Q15"/>
  <c r="P15"/>
  <c r="R15" s="1"/>
  <c r="M15"/>
  <c r="Q14"/>
  <c r="P14"/>
  <c r="M14"/>
  <c r="Q13"/>
  <c r="P13"/>
  <c r="M13"/>
  <c r="O9" i="45"/>
  <c r="R9"/>
  <c r="S9"/>
  <c r="R62" i="46"/>
  <c r="Q62"/>
  <c r="N62"/>
  <c r="R61"/>
  <c r="Q61"/>
  <c r="M61"/>
  <c r="J61"/>
  <c r="R60"/>
  <c r="Q60"/>
  <c r="N60"/>
  <c r="R59"/>
  <c r="Q59"/>
  <c r="S59" s="1"/>
  <c r="N59"/>
  <c r="R58"/>
  <c r="Q58"/>
  <c r="M58"/>
  <c r="J58"/>
  <c r="N58" s="1"/>
  <c r="R57"/>
  <c r="Q57"/>
  <c r="S57" s="1"/>
  <c r="M57"/>
  <c r="J57"/>
  <c r="N57" s="1"/>
  <c r="R56"/>
  <c r="Q56"/>
  <c r="S56" s="1"/>
  <c r="M56"/>
  <c r="J56"/>
  <c r="N56" s="1"/>
  <c r="R55"/>
  <c r="Q55"/>
  <c r="S55" s="1"/>
  <c r="M55"/>
  <c r="J55"/>
  <c r="N55" s="1"/>
  <c r="R54"/>
  <c r="Q54"/>
  <c r="S54" s="1"/>
  <c r="N54"/>
  <c r="R53"/>
  <c r="Q53"/>
  <c r="N53"/>
  <c r="R52"/>
  <c r="Q52"/>
  <c r="S52" s="1"/>
  <c r="N52"/>
  <c r="R51"/>
  <c r="Q51"/>
  <c r="N51"/>
  <c r="J51"/>
  <c r="R50"/>
  <c r="Q50"/>
  <c r="N50"/>
  <c r="R49"/>
  <c r="Q49"/>
  <c r="S49" s="1"/>
  <c r="N49"/>
  <c r="R48"/>
  <c r="Q48"/>
  <c r="M48"/>
  <c r="J48"/>
  <c r="R47"/>
  <c r="Q47"/>
  <c r="M47"/>
  <c r="J47"/>
  <c r="R46"/>
  <c r="Q46"/>
  <c r="N46"/>
  <c r="R45"/>
  <c r="Q45"/>
  <c r="S45" s="1"/>
  <c r="N45"/>
  <c r="R44"/>
  <c r="Q44"/>
  <c r="N44"/>
  <c r="R43"/>
  <c r="Q43"/>
  <c r="S43" s="1"/>
  <c r="M43"/>
  <c r="J43"/>
  <c r="N43" s="1"/>
  <c r="R42"/>
  <c r="Q42"/>
  <c r="N42"/>
  <c r="R41"/>
  <c r="Q41"/>
  <c r="N41"/>
  <c r="R40"/>
  <c r="Q40"/>
  <c r="N40"/>
  <c r="R39"/>
  <c r="Q39"/>
  <c r="N39"/>
  <c r="R38"/>
  <c r="Q38"/>
  <c r="M38"/>
  <c r="J38"/>
  <c r="R37"/>
  <c r="Q37"/>
  <c r="M37"/>
  <c r="J37"/>
  <c r="N37" s="1"/>
  <c r="R36"/>
  <c r="Q36"/>
  <c r="M36"/>
  <c r="J36"/>
  <c r="N36" s="1"/>
  <c r="R35"/>
  <c r="Q35"/>
  <c r="S35" s="1"/>
  <c r="N35"/>
  <c r="R34"/>
  <c r="Q34"/>
  <c r="N34"/>
  <c r="R33"/>
  <c r="Q33"/>
  <c r="S33" s="1"/>
  <c r="M33"/>
  <c r="J33"/>
  <c r="N33" s="1"/>
  <c r="R32"/>
  <c r="Q32"/>
  <c r="N32"/>
  <c r="R31"/>
  <c r="Q31"/>
  <c r="M31"/>
  <c r="N31" s="1"/>
  <c r="R30"/>
  <c r="Q30"/>
  <c r="S30" s="1"/>
  <c r="N30"/>
  <c r="R29"/>
  <c r="Q29"/>
  <c r="N29"/>
  <c r="R28"/>
  <c r="Q28"/>
  <c r="S28" s="1"/>
  <c r="N28"/>
  <c r="R27"/>
  <c r="Q27"/>
  <c r="N27"/>
  <c r="R26"/>
  <c r="Q26"/>
  <c r="S26" s="1"/>
  <c r="M26"/>
  <c r="J26"/>
  <c r="R25"/>
  <c r="Q25"/>
  <c r="S25" s="1"/>
  <c r="N25"/>
  <c r="R24"/>
  <c r="Q24"/>
  <c r="N24"/>
  <c r="R23"/>
  <c r="Q23"/>
  <c r="S23" s="1"/>
  <c r="N23"/>
  <c r="R22"/>
  <c r="Q22"/>
  <c r="N22"/>
  <c r="R21"/>
  <c r="Q21"/>
  <c r="S21" s="1"/>
  <c r="N21"/>
  <c r="R20"/>
  <c r="Q20"/>
  <c r="N20"/>
  <c r="R19"/>
  <c r="Q19"/>
  <c r="S19" s="1"/>
  <c r="N19"/>
  <c r="R18"/>
  <c r="Q18"/>
  <c r="N18"/>
  <c r="R17"/>
  <c r="Q17"/>
  <c r="S17" s="1"/>
  <c r="N17"/>
  <c r="R16"/>
  <c r="Q16"/>
  <c r="N16"/>
  <c r="R15"/>
  <c r="Q15"/>
  <c r="S15" s="1"/>
  <c r="N15"/>
  <c r="R14"/>
  <c r="Q14"/>
  <c r="N14"/>
  <c r="R13"/>
  <c r="Q13"/>
  <c r="S13" s="1"/>
  <c r="N13"/>
  <c r="R12"/>
  <c r="Q12"/>
  <c r="N12"/>
  <c r="R11"/>
  <c r="Q11"/>
  <c r="S11" s="1"/>
  <c r="N11"/>
  <c r="R10"/>
  <c r="Q10"/>
  <c r="N10"/>
  <c r="R9"/>
  <c r="Q9"/>
  <c r="S9" s="1"/>
  <c r="N9"/>
  <c r="S52" i="45"/>
  <c r="R52"/>
  <c r="T52" s="1"/>
  <c r="O52"/>
  <c r="T51"/>
  <c r="S51"/>
  <c r="R51"/>
  <c r="O51"/>
  <c r="T50"/>
  <c r="S50"/>
  <c r="R50"/>
  <c r="O50"/>
  <c r="T49"/>
  <c r="S49"/>
  <c r="R49"/>
  <c r="O49"/>
  <c r="T48"/>
  <c r="S48"/>
  <c r="R48"/>
  <c r="O48"/>
  <c r="T47"/>
  <c r="S47"/>
  <c r="R47"/>
  <c r="O47"/>
  <c r="T46"/>
  <c r="S46"/>
  <c r="R46"/>
  <c r="O46"/>
  <c r="T45"/>
  <c r="S45"/>
  <c r="R45"/>
  <c r="O45"/>
  <c r="T44"/>
  <c r="S44"/>
  <c r="R44"/>
  <c r="O44"/>
  <c r="T43"/>
  <c r="S43"/>
  <c r="R43"/>
  <c r="O43"/>
  <c r="T42"/>
  <c r="S42"/>
  <c r="R42"/>
  <c r="O42"/>
  <c r="T41"/>
  <c r="S41"/>
  <c r="R41"/>
  <c r="O41"/>
  <c r="T40"/>
  <c r="S40"/>
  <c r="R40"/>
  <c r="O40"/>
  <c r="T39"/>
  <c r="S39"/>
  <c r="R39"/>
  <c r="O39"/>
  <c r="T38"/>
  <c r="S38"/>
  <c r="R38"/>
  <c r="O38"/>
  <c r="T37"/>
  <c r="S37"/>
  <c r="R37"/>
  <c r="O37"/>
  <c r="T36"/>
  <c r="S36"/>
  <c r="R36"/>
  <c r="O36"/>
  <c r="T35"/>
  <c r="S35"/>
  <c r="R35"/>
  <c r="O35"/>
  <c r="T34"/>
  <c r="S34"/>
  <c r="R34"/>
  <c r="O34"/>
  <c r="T33"/>
  <c r="S33"/>
  <c r="R33"/>
  <c r="O33"/>
  <c r="T32"/>
  <c r="S32"/>
  <c r="R32"/>
  <c r="O32"/>
  <c r="T31"/>
  <c r="S31"/>
  <c r="R31"/>
  <c r="O31"/>
  <c r="T30"/>
  <c r="S30"/>
  <c r="R30"/>
  <c r="O30"/>
  <c r="T29"/>
  <c r="S29"/>
  <c r="R29"/>
  <c r="O29"/>
  <c r="T28"/>
  <c r="S28"/>
  <c r="R28"/>
  <c r="O28"/>
  <c r="T27"/>
  <c r="S27"/>
  <c r="R27"/>
  <c r="O27"/>
  <c r="T26"/>
  <c r="S26"/>
  <c r="R26"/>
  <c r="O26"/>
  <c r="T25"/>
  <c r="S25"/>
  <c r="R25"/>
  <c r="O25"/>
  <c r="T24"/>
  <c r="S24"/>
  <c r="R24"/>
  <c r="O24"/>
  <c r="T23"/>
  <c r="S23"/>
  <c r="R23"/>
  <c r="O23"/>
  <c r="T22"/>
  <c r="S22"/>
  <c r="R22"/>
  <c r="O22"/>
  <c r="T21"/>
  <c r="S21"/>
  <c r="R21"/>
  <c r="O21"/>
  <c r="T20"/>
  <c r="S20"/>
  <c r="R20"/>
  <c r="O20"/>
  <c r="T19"/>
  <c r="S19"/>
  <c r="R19"/>
  <c r="O19"/>
  <c r="T18"/>
  <c r="S18"/>
  <c r="R18"/>
  <c r="O18"/>
  <c r="T17"/>
  <c r="S17"/>
  <c r="R17"/>
  <c r="O17"/>
  <c r="T16"/>
  <c r="S16"/>
  <c r="R16"/>
  <c r="O16"/>
  <c r="T15"/>
  <c r="S15"/>
  <c r="R15"/>
  <c r="O15"/>
  <c r="T14"/>
  <c r="S14"/>
  <c r="R14"/>
  <c r="O14"/>
  <c r="T13"/>
  <c r="S13"/>
  <c r="R13"/>
  <c r="O13"/>
  <c r="T12"/>
  <c r="S12"/>
  <c r="R12"/>
  <c r="O12"/>
  <c r="T11"/>
  <c r="S11"/>
  <c r="R11"/>
  <c r="O11"/>
  <c r="T10"/>
  <c r="S10"/>
  <c r="R10"/>
  <c r="O10"/>
  <c r="T56" i="44"/>
  <c r="S56"/>
  <c r="P56"/>
  <c r="T55"/>
  <c r="S55"/>
  <c r="U55" s="1"/>
  <c r="P55"/>
  <c r="T54"/>
  <c r="S54"/>
  <c r="P54"/>
  <c r="T53"/>
  <c r="S53"/>
  <c r="U53" s="1"/>
  <c r="P53"/>
  <c r="T52"/>
  <c r="S52"/>
  <c r="P52"/>
  <c r="T51"/>
  <c r="S51"/>
  <c r="U51" s="1"/>
  <c r="P51"/>
  <c r="T50"/>
  <c r="S50"/>
  <c r="P50"/>
  <c r="T49"/>
  <c r="S49"/>
  <c r="U49" s="1"/>
  <c r="P49"/>
  <c r="T48"/>
  <c r="S48"/>
  <c r="P48"/>
  <c r="T47"/>
  <c r="S47"/>
  <c r="U47" s="1"/>
  <c r="P47"/>
  <c r="T46"/>
  <c r="S46"/>
  <c r="P46"/>
  <c r="T45"/>
  <c r="S45"/>
  <c r="U45" s="1"/>
  <c r="P45"/>
  <c r="T44"/>
  <c r="S44"/>
  <c r="P44"/>
  <c r="T43"/>
  <c r="S43"/>
  <c r="U43" s="1"/>
  <c r="P43"/>
  <c r="T42"/>
  <c r="S42"/>
  <c r="P42"/>
  <c r="T41"/>
  <c r="S41"/>
  <c r="U41" s="1"/>
  <c r="P41"/>
  <c r="T40"/>
  <c r="S40"/>
  <c r="P40"/>
  <c r="T39"/>
  <c r="S39"/>
  <c r="U39" s="1"/>
  <c r="P39"/>
  <c r="T38"/>
  <c r="S38"/>
  <c r="P38"/>
  <c r="T37"/>
  <c r="S37"/>
  <c r="U37" s="1"/>
  <c r="P37"/>
  <c r="T36"/>
  <c r="S36"/>
  <c r="P36"/>
  <c r="T35"/>
  <c r="S35"/>
  <c r="U35" s="1"/>
  <c r="P35"/>
  <c r="T34"/>
  <c r="S34"/>
  <c r="P34"/>
  <c r="T33"/>
  <c r="S33"/>
  <c r="P33"/>
  <c r="T32"/>
  <c r="U32" s="1"/>
  <c r="S32"/>
  <c r="P32"/>
  <c r="T31"/>
  <c r="S31"/>
  <c r="P31"/>
  <c r="T30"/>
  <c r="U30" s="1"/>
  <c r="S30"/>
  <c r="P30"/>
  <c r="T29"/>
  <c r="S29"/>
  <c r="P29"/>
  <c r="T28"/>
  <c r="U28" s="1"/>
  <c r="S28"/>
  <c r="P28"/>
  <c r="T27"/>
  <c r="S27"/>
  <c r="P27"/>
  <c r="T26"/>
  <c r="U26" s="1"/>
  <c r="S26"/>
  <c r="P26"/>
  <c r="T25"/>
  <c r="S25"/>
  <c r="P25"/>
  <c r="T24"/>
  <c r="U24" s="1"/>
  <c r="S24"/>
  <c r="P24"/>
  <c r="T23"/>
  <c r="S23"/>
  <c r="P23"/>
  <c r="T22"/>
  <c r="U22" s="1"/>
  <c r="S22"/>
  <c r="P22"/>
  <c r="T21"/>
  <c r="S21"/>
  <c r="P21"/>
  <c r="T20"/>
  <c r="U20" s="1"/>
  <c r="S20"/>
  <c r="P20"/>
  <c r="T19"/>
  <c r="S19"/>
  <c r="P19"/>
  <c r="T18"/>
  <c r="U18" s="1"/>
  <c r="S18"/>
  <c r="P18"/>
  <c r="T17"/>
  <c r="S17"/>
  <c r="P17"/>
  <c r="T16"/>
  <c r="U16" s="1"/>
  <c r="S16"/>
  <c r="P16"/>
  <c r="T15"/>
  <c r="S15"/>
  <c r="P15"/>
  <c r="T14"/>
  <c r="U14" s="1"/>
  <c r="S14"/>
  <c r="P14"/>
  <c r="T13"/>
  <c r="S13"/>
  <c r="P13"/>
  <c r="T12"/>
  <c r="U12" s="1"/>
  <c r="S12"/>
  <c r="P12"/>
  <c r="T11"/>
  <c r="S11"/>
  <c r="P11"/>
  <c r="T10"/>
  <c r="U10" s="1"/>
  <c r="S10"/>
  <c r="P10"/>
  <c r="S43" i="14"/>
  <c r="R43"/>
  <c r="O43"/>
  <c r="S42"/>
  <c r="R42"/>
  <c r="O42"/>
  <c r="S41"/>
  <c r="R41"/>
  <c r="O41"/>
  <c r="S40"/>
  <c r="R40"/>
  <c r="O40"/>
  <c r="S39"/>
  <c r="R39"/>
  <c r="O39"/>
  <c r="S38"/>
  <c r="R38"/>
  <c r="O38"/>
  <c r="S37"/>
  <c r="R37"/>
  <c r="O37"/>
  <c r="S36"/>
  <c r="R36"/>
  <c r="O36"/>
  <c r="S35"/>
  <c r="R35"/>
  <c r="O35"/>
  <c r="S34"/>
  <c r="R34"/>
  <c r="O34"/>
  <c r="S33"/>
  <c r="R33"/>
  <c r="O33"/>
  <c r="S32"/>
  <c r="R32"/>
  <c r="O32"/>
  <c r="S31"/>
  <c r="R31"/>
  <c r="O31"/>
  <c r="S30"/>
  <c r="R30"/>
  <c r="O30"/>
  <c r="S29"/>
  <c r="R29"/>
  <c r="O29"/>
  <c r="S28"/>
  <c r="R28"/>
  <c r="O28"/>
  <c r="S27"/>
  <c r="R27"/>
  <c r="O27"/>
  <c r="S26"/>
  <c r="R26"/>
  <c r="O26"/>
  <c r="S25"/>
  <c r="R25"/>
  <c r="O25"/>
  <c r="S24"/>
  <c r="R24"/>
  <c r="O24"/>
  <c r="S23"/>
  <c r="R23"/>
  <c r="O23"/>
  <c r="S22"/>
  <c r="R22"/>
  <c r="O22"/>
  <c r="S21"/>
  <c r="R21"/>
  <c r="O21"/>
  <c r="S20"/>
  <c r="R20"/>
  <c r="O20"/>
  <c r="S19"/>
  <c r="R19"/>
  <c r="O19"/>
  <c r="S18"/>
  <c r="R18"/>
  <c r="O18"/>
  <c r="S17"/>
  <c r="R17"/>
  <c r="O17"/>
  <c r="S16"/>
  <c r="R16"/>
  <c r="O16"/>
  <c r="S15"/>
  <c r="R15"/>
  <c r="O15"/>
  <c r="S14"/>
  <c r="R14"/>
  <c r="O14"/>
  <c r="S13"/>
  <c r="R13"/>
  <c r="O13"/>
  <c r="S12"/>
  <c r="R12"/>
  <c r="O12"/>
  <c r="S11"/>
  <c r="R11"/>
  <c r="O11"/>
  <c r="S10"/>
  <c r="R10"/>
  <c r="O10"/>
  <c r="S50" i="41"/>
  <c r="R50"/>
  <c r="T50" s="1"/>
  <c r="O50"/>
  <c r="S49"/>
  <c r="R49"/>
  <c r="O49"/>
  <c r="S48"/>
  <c r="R48"/>
  <c r="T48" s="1"/>
  <c r="O48"/>
  <c r="S47"/>
  <c r="R47"/>
  <c r="O47"/>
  <c r="S46"/>
  <c r="R46"/>
  <c r="O46"/>
  <c r="S45"/>
  <c r="R45"/>
  <c r="O45"/>
  <c r="S44"/>
  <c r="R44"/>
  <c r="T44" s="1"/>
  <c r="O44"/>
  <c r="S43"/>
  <c r="R43"/>
  <c r="O43"/>
  <c r="S42"/>
  <c r="R42"/>
  <c r="O42"/>
  <c r="S41"/>
  <c r="R41"/>
  <c r="O41"/>
  <c r="S40"/>
  <c r="R40"/>
  <c r="T40" s="1"/>
  <c r="O40"/>
  <c r="S39"/>
  <c r="R39"/>
  <c r="O39"/>
  <c r="S38"/>
  <c r="R38"/>
  <c r="T38" s="1"/>
  <c r="O38"/>
  <c r="S37"/>
  <c r="R37"/>
  <c r="O37"/>
  <c r="S36"/>
  <c r="R36"/>
  <c r="T36" s="1"/>
  <c r="O36"/>
  <c r="S35"/>
  <c r="R35"/>
  <c r="O35"/>
  <c r="S34"/>
  <c r="R34"/>
  <c r="T34" s="1"/>
  <c r="O34"/>
  <c r="S33"/>
  <c r="R33"/>
  <c r="O33"/>
  <c r="S32"/>
  <c r="R32"/>
  <c r="T32" s="1"/>
  <c r="O32"/>
  <c r="S31"/>
  <c r="R31"/>
  <c r="O31"/>
  <c r="S30"/>
  <c r="R30"/>
  <c r="T30" s="1"/>
  <c r="O30"/>
  <c r="S29"/>
  <c r="R29"/>
  <c r="O29"/>
  <c r="S28"/>
  <c r="R28"/>
  <c r="T28" s="1"/>
  <c r="O28"/>
  <c r="S27"/>
  <c r="R27"/>
  <c r="O27"/>
  <c r="S26"/>
  <c r="R26"/>
  <c r="T26" s="1"/>
  <c r="O26"/>
  <c r="S25"/>
  <c r="R25"/>
  <c r="O25"/>
  <c r="S24"/>
  <c r="R24"/>
  <c r="T24" s="1"/>
  <c r="O24"/>
  <c r="S23"/>
  <c r="R23"/>
  <c r="O23"/>
  <c r="S22"/>
  <c r="R22"/>
  <c r="T22" s="1"/>
  <c r="O22"/>
  <c r="S21"/>
  <c r="R21"/>
  <c r="O21"/>
  <c r="S20"/>
  <c r="R20"/>
  <c r="T20" s="1"/>
  <c r="O20"/>
  <c r="S19"/>
  <c r="R19"/>
  <c r="O19"/>
  <c r="S18"/>
  <c r="R18"/>
  <c r="T18" s="1"/>
  <c r="O18"/>
  <c r="S17"/>
  <c r="R17"/>
  <c r="O17"/>
  <c r="S16"/>
  <c r="R16"/>
  <c r="T16" s="1"/>
  <c r="O16"/>
  <c r="S15"/>
  <c r="R15"/>
  <c r="O15"/>
  <c r="S14"/>
  <c r="R14"/>
  <c r="T14" s="1"/>
  <c r="O14"/>
  <c r="S13"/>
  <c r="R13"/>
  <c r="O13"/>
  <c r="S12"/>
  <c r="R12"/>
  <c r="T12" s="1"/>
  <c r="O12"/>
  <c r="S11"/>
  <c r="R11"/>
  <c r="O11"/>
  <c r="S10"/>
  <c r="R10"/>
  <c r="T10" s="1"/>
  <c r="O10"/>
  <c r="R25" i="43"/>
  <c r="Q25"/>
  <c r="N25"/>
  <c r="R24"/>
  <c r="Q24"/>
  <c r="N24"/>
  <c r="R23"/>
  <c r="Q23"/>
  <c r="N23"/>
  <c r="R22"/>
  <c r="Q22"/>
  <c r="N22"/>
  <c r="R21"/>
  <c r="Q21"/>
  <c r="N21"/>
  <c r="R20"/>
  <c r="Q20"/>
  <c r="N20"/>
  <c r="R19"/>
  <c r="Q19"/>
  <c r="N19"/>
  <c r="R18"/>
  <c r="Q18"/>
  <c r="N18"/>
  <c r="R17"/>
  <c r="Q17"/>
  <c r="N17"/>
  <c r="R16"/>
  <c r="Q16"/>
  <c r="N16"/>
  <c r="R15"/>
  <c r="Q15"/>
  <c r="N15"/>
  <c r="R14"/>
  <c r="Q14"/>
  <c r="N14"/>
  <c r="R13"/>
  <c r="Q13"/>
  <c r="N13"/>
  <c r="R12"/>
  <c r="Q12"/>
  <c r="N12"/>
  <c r="R11"/>
  <c r="Q11"/>
  <c r="N11"/>
  <c r="R10"/>
  <c r="Q10"/>
  <c r="N10"/>
  <c r="R33" i="42"/>
  <c r="Q33"/>
  <c r="N33"/>
  <c r="R32"/>
  <c r="Q32"/>
  <c r="S32" s="1"/>
  <c r="N32"/>
  <c r="R31"/>
  <c r="Q31"/>
  <c r="N31"/>
  <c r="R30"/>
  <c r="Q30"/>
  <c r="N30"/>
  <c r="R29"/>
  <c r="Q29"/>
  <c r="N29"/>
  <c r="R28"/>
  <c r="Q28"/>
  <c r="S28" s="1"/>
  <c r="N28"/>
  <c r="R27"/>
  <c r="Q27"/>
  <c r="N27"/>
  <c r="R26"/>
  <c r="Q26"/>
  <c r="S26" s="1"/>
  <c r="N26"/>
  <c r="R25"/>
  <c r="Q25"/>
  <c r="N25"/>
  <c r="R24"/>
  <c r="Q24"/>
  <c r="S24" s="1"/>
  <c r="N24"/>
  <c r="R23"/>
  <c r="Q23"/>
  <c r="N23"/>
  <c r="R22"/>
  <c r="Q22"/>
  <c r="S22" s="1"/>
  <c r="N22"/>
  <c r="R21"/>
  <c r="Q21"/>
  <c r="N21"/>
  <c r="R20"/>
  <c r="Q20"/>
  <c r="S20" s="1"/>
  <c r="N20"/>
  <c r="R19"/>
  <c r="Q19"/>
  <c r="N19"/>
  <c r="R18"/>
  <c r="Q18"/>
  <c r="S18" s="1"/>
  <c r="N18"/>
  <c r="R17"/>
  <c r="Q17"/>
  <c r="N17"/>
  <c r="R16"/>
  <c r="Q16"/>
  <c r="S16" s="1"/>
  <c r="N16"/>
  <c r="R15"/>
  <c r="Q15"/>
  <c r="N15"/>
  <c r="R14"/>
  <c r="Q14"/>
  <c r="S14" s="1"/>
  <c r="N14"/>
  <c r="R13"/>
  <c r="Q13"/>
  <c r="N13"/>
  <c r="R12"/>
  <c r="Q12"/>
  <c r="S12" s="1"/>
  <c r="N12"/>
  <c r="R11"/>
  <c r="Q11"/>
  <c r="N11"/>
  <c r="R10"/>
  <c r="Q10"/>
  <c r="S10" s="1"/>
  <c r="N10"/>
  <c r="R31" i="35"/>
  <c r="Q31"/>
  <c r="N31"/>
  <c r="R30"/>
  <c r="Q30"/>
  <c r="N30"/>
  <c r="R29"/>
  <c r="Q29"/>
  <c r="N29"/>
  <c r="R28"/>
  <c r="Q28"/>
  <c r="N28"/>
  <c r="R27"/>
  <c r="Q27"/>
  <c r="N27"/>
  <c r="R26"/>
  <c r="Q26"/>
  <c r="N26"/>
  <c r="R25"/>
  <c r="Q25"/>
  <c r="N25"/>
  <c r="R24"/>
  <c r="Q24"/>
  <c r="N24"/>
  <c r="R23"/>
  <c r="Q23"/>
  <c r="N23"/>
  <c r="R22"/>
  <c r="Q22"/>
  <c r="N22"/>
  <c r="R21"/>
  <c r="Q21"/>
  <c r="N21"/>
  <c r="R20"/>
  <c r="Q20"/>
  <c r="N20"/>
  <c r="R19"/>
  <c r="Q19"/>
  <c r="N19"/>
  <c r="R18"/>
  <c r="Q18"/>
  <c r="N18"/>
  <c r="R17"/>
  <c r="Q17"/>
  <c r="N17"/>
  <c r="R16"/>
  <c r="Q16"/>
  <c r="N16"/>
  <c r="R15"/>
  <c r="Q15"/>
  <c r="N15"/>
  <c r="R14"/>
  <c r="Q14"/>
  <c r="N14"/>
  <c r="R13"/>
  <c r="Q13"/>
  <c r="N13"/>
  <c r="R12"/>
  <c r="Q12"/>
  <c r="N12"/>
  <c r="R11"/>
  <c r="Q11"/>
  <c r="N11"/>
  <c r="R10"/>
  <c r="Q10"/>
  <c r="N10"/>
  <c r="S29" i="36"/>
  <c r="R29"/>
  <c r="O29"/>
  <c r="S28"/>
  <c r="R28"/>
  <c r="T28" s="1"/>
  <c r="O28"/>
  <c r="S27"/>
  <c r="R27"/>
  <c r="O27"/>
  <c r="S26"/>
  <c r="R26"/>
  <c r="T26" s="1"/>
  <c r="O26"/>
  <c r="S25"/>
  <c r="R25"/>
  <c r="O25"/>
  <c r="S24"/>
  <c r="R24"/>
  <c r="T24" s="1"/>
  <c r="O24"/>
  <c r="S23"/>
  <c r="R23"/>
  <c r="O23"/>
  <c r="S22"/>
  <c r="R22"/>
  <c r="T22" s="1"/>
  <c r="O22"/>
  <c r="S21"/>
  <c r="R21"/>
  <c r="O21"/>
  <c r="S20"/>
  <c r="R20"/>
  <c r="T20" s="1"/>
  <c r="O20"/>
  <c r="S19"/>
  <c r="R19"/>
  <c r="O19"/>
  <c r="S18"/>
  <c r="R18"/>
  <c r="T18" s="1"/>
  <c r="O18"/>
  <c r="S17"/>
  <c r="R17"/>
  <c r="O17"/>
  <c r="S16"/>
  <c r="R16"/>
  <c r="T16" s="1"/>
  <c r="O16"/>
  <c r="S15"/>
  <c r="R15"/>
  <c r="O15"/>
  <c r="S14"/>
  <c r="R14"/>
  <c r="T14" s="1"/>
  <c r="O14"/>
  <c r="S13"/>
  <c r="R13"/>
  <c r="O13"/>
  <c r="N13"/>
  <c r="S12"/>
  <c r="R12"/>
  <c r="O12"/>
  <c r="S11"/>
  <c r="R11"/>
  <c r="T11" s="1"/>
  <c r="O11"/>
  <c r="S10"/>
  <c r="R10"/>
  <c r="O10"/>
  <c r="S32" i="37"/>
  <c r="R32"/>
  <c r="N32"/>
  <c r="O32" s="1"/>
  <c r="S31"/>
  <c r="R31"/>
  <c r="O31"/>
  <c r="S30"/>
  <c r="R30"/>
  <c r="O30"/>
  <c r="S29"/>
  <c r="R29"/>
  <c r="O29"/>
  <c r="S28"/>
  <c r="R28"/>
  <c r="O28"/>
  <c r="S27"/>
  <c r="R27"/>
  <c r="O27"/>
  <c r="S26"/>
  <c r="R26"/>
  <c r="N26"/>
  <c r="O26" s="1"/>
  <c r="S25"/>
  <c r="R25"/>
  <c r="O25"/>
  <c r="S24"/>
  <c r="R24"/>
  <c r="O24"/>
  <c r="S23"/>
  <c r="R23"/>
  <c r="O23"/>
  <c r="S22"/>
  <c r="R22"/>
  <c r="N22"/>
  <c r="O22" s="1"/>
  <c r="S21"/>
  <c r="R21"/>
  <c r="T21" s="1"/>
  <c r="N21"/>
  <c r="O21" s="1"/>
  <c r="S20"/>
  <c r="T20" s="1"/>
  <c r="R20"/>
  <c r="O20"/>
  <c r="N20"/>
  <c r="S19"/>
  <c r="R19"/>
  <c r="O19"/>
  <c r="S18"/>
  <c r="R18"/>
  <c r="T18" s="1"/>
  <c r="N18"/>
  <c r="O18" s="1"/>
  <c r="S17"/>
  <c r="R17"/>
  <c r="O17"/>
  <c r="S16"/>
  <c r="R16"/>
  <c r="O16"/>
  <c r="S15"/>
  <c r="R15"/>
  <c r="O15"/>
  <c r="S14"/>
  <c r="R14"/>
  <c r="T14" s="1"/>
  <c r="O14"/>
  <c r="S13"/>
  <c r="R13"/>
  <c r="O13"/>
  <c r="S12"/>
  <c r="R12"/>
  <c r="T12" s="1"/>
  <c r="O12"/>
  <c r="S11"/>
  <c r="R11"/>
  <c r="O11"/>
  <c r="S10"/>
  <c r="R10"/>
  <c r="T10" s="1"/>
  <c r="O10"/>
  <c r="R45" i="38"/>
  <c r="Q45"/>
  <c r="N45"/>
  <c r="R44"/>
  <c r="Q44"/>
  <c r="N44"/>
  <c r="R43"/>
  <c r="Q43"/>
  <c r="N43"/>
  <c r="R42"/>
  <c r="Q42"/>
  <c r="S42" s="1"/>
  <c r="N42"/>
  <c r="R41"/>
  <c r="Q41"/>
  <c r="N41"/>
  <c r="R40"/>
  <c r="Q40"/>
  <c r="N40"/>
  <c r="R39"/>
  <c r="Q39"/>
  <c r="N39"/>
  <c r="R38"/>
  <c r="Q38"/>
  <c r="S38" s="1"/>
  <c r="N38"/>
  <c r="R37"/>
  <c r="Q37"/>
  <c r="N37"/>
  <c r="R36"/>
  <c r="Q36"/>
  <c r="N36"/>
  <c r="R35"/>
  <c r="Q35"/>
  <c r="N35"/>
  <c r="R34"/>
  <c r="Q34"/>
  <c r="S34" s="1"/>
  <c r="N34"/>
  <c r="R33"/>
  <c r="Q33"/>
  <c r="N33"/>
  <c r="R32"/>
  <c r="Q32"/>
  <c r="N32"/>
  <c r="R31"/>
  <c r="Q31"/>
  <c r="N31"/>
  <c r="R30"/>
  <c r="Q30"/>
  <c r="S30" s="1"/>
  <c r="N30"/>
  <c r="R29"/>
  <c r="Q29"/>
  <c r="N29"/>
  <c r="R28"/>
  <c r="Q28"/>
  <c r="N28"/>
  <c r="R27"/>
  <c r="Q27"/>
  <c r="N27"/>
  <c r="R26"/>
  <c r="Q26"/>
  <c r="S26" s="1"/>
  <c r="N26"/>
  <c r="R25"/>
  <c r="Q25"/>
  <c r="N25"/>
  <c r="R24"/>
  <c r="Q24"/>
  <c r="N24"/>
  <c r="R23"/>
  <c r="Q23"/>
  <c r="N23"/>
  <c r="R22"/>
  <c r="Q22"/>
  <c r="S22" s="1"/>
  <c r="N22"/>
  <c r="R21"/>
  <c r="Q21"/>
  <c r="N21"/>
  <c r="R20"/>
  <c r="Q20"/>
  <c r="N20"/>
  <c r="R19"/>
  <c r="Q19"/>
  <c r="N19"/>
  <c r="R18"/>
  <c r="Q18"/>
  <c r="S18" s="1"/>
  <c r="N18"/>
  <c r="R17"/>
  <c r="Q17"/>
  <c r="N17"/>
  <c r="R16"/>
  <c r="Q16"/>
  <c r="N16"/>
  <c r="R15"/>
  <c r="Q15"/>
  <c r="N15"/>
  <c r="R14"/>
  <c r="Q14"/>
  <c r="S14" s="1"/>
  <c r="N14"/>
  <c r="R13"/>
  <c r="Q13"/>
  <c r="N13"/>
  <c r="R12"/>
  <c r="Q12"/>
  <c r="N12"/>
  <c r="R11"/>
  <c r="Q11"/>
  <c r="N11"/>
  <c r="R10"/>
  <c r="Q10"/>
  <c r="S10" s="1"/>
  <c r="N10"/>
  <c r="S22" i="39"/>
  <c r="R22"/>
  <c r="O22"/>
  <c r="S21"/>
  <c r="R21"/>
  <c r="T21" s="1"/>
  <c r="O21"/>
  <c r="S20"/>
  <c r="R20"/>
  <c r="O20"/>
  <c r="S19"/>
  <c r="R19"/>
  <c r="T19" s="1"/>
  <c r="O19"/>
  <c r="S18"/>
  <c r="R18"/>
  <c r="O18"/>
  <c r="S17"/>
  <c r="R17"/>
  <c r="T17" s="1"/>
  <c r="O17"/>
  <c r="S16"/>
  <c r="R16"/>
  <c r="O16"/>
  <c r="S15"/>
  <c r="R15"/>
  <c r="T15" s="1"/>
  <c r="O15"/>
  <c r="S14"/>
  <c r="R14"/>
  <c r="O14"/>
  <c r="S13"/>
  <c r="R13"/>
  <c r="T13" s="1"/>
  <c r="O13"/>
  <c r="S12"/>
  <c r="R12"/>
  <c r="O12"/>
  <c r="S11"/>
  <c r="R11"/>
  <c r="T11" s="1"/>
  <c r="O11"/>
  <c r="S10"/>
  <c r="R10"/>
  <c r="O10"/>
  <c r="S15" i="40"/>
  <c r="R15"/>
  <c r="T15" s="1"/>
  <c r="O15"/>
  <c r="S14"/>
  <c r="R14"/>
  <c r="O14"/>
  <c r="S13"/>
  <c r="R13"/>
  <c r="T13" s="1"/>
  <c r="O13"/>
  <c r="S12"/>
  <c r="R12"/>
  <c r="O12"/>
  <c r="S11"/>
  <c r="R11"/>
  <c r="T11" s="1"/>
  <c r="O11"/>
  <c r="S10"/>
  <c r="R10"/>
  <c r="O10"/>
  <c r="R13" i="33"/>
  <c r="Q13"/>
  <c r="S13" s="1"/>
  <c r="N13"/>
  <c r="R12"/>
  <c r="Q12"/>
  <c r="N12"/>
  <c r="R11"/>
  <c r="Q11"/>
  <c r="S11" s="1"/>
  <c r="N11"/>
  <c r="R10"/>
  <c r="Q10"/>
  <c r="N10"/>
  <c r="S68" i="31"/>
  <c r="R68"/>
  <c r="T68" s="1"/>
  <c r="O68"/>
  <c r="S67"/>
  <c r="R67"/>
  <c r="O67"/>
  <c r="S66"/>
  <c r="R66"/>
  <c r="T66" s="1"/>
  <c r="O66"/>
  <c r="S65"/>
  <c r="R65"/>
  <c r="O65"/>
  <c r="S64"/>
  <c r="R64"/>
  <c r="T64" s="1"/>
  <c r="O64"/>
  <c r="S63"/>
  <c r="R63"/>
  <c r="O63"/>
  <c r="S62"/>
  <c r="R62"/>
  <c r="T62" s="1"/>
  <c r="O62"/>
  <c r="S61"/>
  <c r="R61"/>
  <c r="O61"/>
  <c r="S60"/>
  <c r="R60"/>
  <c r="T60" s="1"/>
  <c r="O60"/>
  <c r="S59"/>
  <c r="R59"/>
  <c r="O59"/>
  <c r="S58"/>
  <c r="R58"/>
  <c r="T58" s="1"/>
  <c r="O58"/>
  <c r="S57"/>
  <c r="R57"/>
  <c r="O57"/>
  <c r="S56"/>
  <c r="R56"/>
  <c r="T56" s="1"/>
  <c r="O56"/>
  <c r="S55"/>
  <c r="R55"/>
  <c r="O55"/>
  <c r="S54"/>
  <c r="R54"/>
  <c r="T54" s="1"/>
  <c r="O54"/>
  <c r="S53"/>
  <c r="R53"/>
  <c r="O53"/>
  <c r="S52"/>
  <c r="R52"/>
  <c r="T52" s="1"/>
  <c r="O52"/>
  <c r="S51"/>
  <c r="R51"/>
  <c r="O51"/>
  <c r="S50"/>
  <c r="R50"/>
  <c r="T50" s="1"/>
  <c r="O50"/>
  <c r="S49"/>
  <c r="R49"/>
  <c r="O49"/>
  <c r="S48"/>
  <c r="R48"/>
  <c r="T48" s="1"/>
  <c r="O48"/>
  <c r="S47"/>
  <c r="R47"/>
  <c r="O47"/>
  <c r="S46"/>
  <c r="R46"/>
  <c r="T46" s="1"/>
  <c r="O46"/>
  <c r="S45"/>
  <c r="R45"/>
  <c r="O45"/>
  <c r="S44"/>
  <c r="R44"/>
  <c r="T44" s="1"/>
  <c r="O44"/>
  <c r="S43"/>
  <c r="R43"/>
  <c r="O43"/>
  <c r="S42"/>
  <c r="R42"/>
  <c r="T42" s="1"/>
  <c r="O42"/>
  <c r="S41"/>
  <c r="R41"/>
  <c r="O41"/>
  <c r="S40"/>
  <c r="R40"/>
  <c r="T40" s="1"/>
  <c r="O40"/>
  <c r="S39"/>
  <c r="R39"/>
  <c r="O39"/>
  <c r="S38"/>
  <c r="R38"/>
  <c r="T38" s="1"/>
  <c r="O38"/>
  <c r="S37"/>
  <c r="R37"/>
  <c r="O37"/>
  <c r="S36"/>
  <c r="R36"/>
  <c r="T36" s="1"/>
  <c r="O36"/>
  <c r="S35"/>
  <c r="R35"/>
  <c r="O35"/>
  <c r="S34"/>
  <c r="R34"/>
  <c r="T34" s="1"/>
  <c r="O34"/>
  <c r="S33"/>
  <c r="R33"/>
  <c r="O33"/>
  <c r="S32"/>
  <c r="R32"/>
  <c r="T32" s="1"/>
  <c r="O32"/>
  <c r="S31"/>
  <c r="R31"/>
  <c r="O31"/>
  <c r="S30"/>
  <c r="R30"/>
  <c r="T30" s="1"/>
  <c r="O30"/>
  <c r="S29"/>
  <c r="R29"/>
  <c r="O29"/>
  <c r="S28"/>
  <c r="R28"/>
  <c r="T28" s="1"/>
  <c r="O28"/>
  <c r="S27"/>
  <c r="R27"/>
  <c r="O27"/>
  <c r="S26"/>
  <c r="R26"/>
  <c r="T26" s="1"/>
  <c r="O26"/>
  <c r="S25"/>
  <c r="R25"/>
  <c r="O25"/>
  <c r="S24"/>
  <c r="R24"/>
  <c r="T24" s="1"/>
  <c r="O24"/>
  <c r="S23"/>
  <c r="R23"/>
  <c r="O23"/>
  <c r="S22"/>
  <c r="R22"/>
  <c r="T22" s="1"/>
  <c r="O22"/>
  <c r="S21"/>
  <c r="R21"/>
  <c r="O21"/>
  <c r="S20"/>
  <c r="R20"/>
  <c r="T20" s="1"/>
  <c r="O20"/>
  <c r="S19"/>
  <c r="R19"/>
  <c r="O19"/>
  <c r="S18"/>
  <c r="R18"/>
  <c r="T18" s="1"/>
  <c r="O18"/>
  <c r="S17"/>
  <c r="R17"/>
  <c r="O17"/>
  <c r="S16"/>
  <c r="R16"/>
  <c r="T16" s="1"/>
  <c r="O16"/>
  <c r="S15"/>
  <c r="R15"/>
  <c r="O15"/>
  <c r="S14"/>
  <c r="R14"/>
  <c r="T14" s="1"/>
  <c r="O14"/>
  <c r="S13"/>
  <c r="R13"/>
  <c r="O13"/>
  <c r="S12"/>
  <c r="R12"/>
  <c r="T12" s="1"/>
  <c r="O12"/>
  <c r="S11"/>
  <c r="R11"/>
  <c r="O11"/>
  <c r="S10"/>
  <c r="R10"/>
  <c r="T10" s="1"/>
  <c r="O10"/>
  <c r="R58" i="30"/>
  <c r="O58"/>
  <c r="R57"/>
  <c r="O57"/>
  <c r="R56"/>
  <c r="O56"/>
  <c r="S55"/>
  <c r="T55" s="1"/>
  <c r="R55"/>
  <c r="O55"/>
  <c r="S54"/>
  <c r="R54"/>
  <c r="O54"/>
  <c r="S53"/>
  <c r="T53" s="1"/>
  <c r="R53"/>
  <c r="O53"/>
  <c r="S52"/>
  <c r="R52"/>
  <c r="O52"/>
  <c r="S51"/>
  <c r="T51" s="1"/>
  <c r="R51"/>
  <c r="O51"/>
  <c r="S50"/>
  <c r="R50"/>
  <c r="O50"/>
  <c r="S49"/>
  <c r="T49" s="1"/>
  <c r="R49"/>
  <c r="O49"/>
  <c r="S48"/>
  <c r="R48"/>
  <c r="O48"/>
  <c r="S47"/>
  <c r="T47" s="1"/>
  <c r="R47"/>
  <c r="O47"/>
  <c r="S46"/>
  <c r="R46"/>
  <c r="O46"/>
  <c r="S45"/>
  <c r="T45" s="1"/>
  <c r="R45"/>
  <c r="O45"/>
  <c r="S44"/>
  <c r="R44"/>
  <c r="O44"/>
  <c r="S43"/>
  <c r="T43" s="1"/>
  <c r="R43"/>
  <c r="O43"/>
  <c r="S42"/>
  <c r="R42"/>
  <c r="O42"/>
  <c r="S41"/>
  <c r="T41" s="1"/>
  <c r="R41"/>
  <c r="O41"/>
  <c r="S40"/>
  <c r="R40"/>
  <c r="O40"/>
  <c r="S39"/>
  <c r="T39" s="1"/>
  <c r="R39"/>
  <c r="O39"/>
  <c r="S38"/>
  <c r="R38"/>
  <c r="O38"/>
  <c r="S37"/>
  <c r="T37" s="1"/>
  <c r="R37"/>
  <c r="O37"/>
  <c r="S36"/>
  <c r="R36"/>
  <c r="O36"/>
  <c r="S35"/>
  <c r="T35" s="1"/>
  <c r="R35"/>
  <c r="O35"/>
  <c r="S34"/>
  <c r="R34"/>
  <c r="O34"/>
  <c r="S33"/>
  <c r="T33" s="1"/>
  <c r="R33"/>
  <c r="O33"/>
  <c r="S32"/>
  <c r="R32"/>
  <c r="O32"/>
  <c r="S31"/>
  <c r="T31" s="1"/>
  <c r="R31"/>
  <c r="O31"/>
  <c r="S30"/>
  <c r="R30"/>
  <c r="O30"/>
  <c r="S29"/>
  <c r="T29" s="1"/>
  <c r="R29"/>
  <c r="O29"/>
  <c r="S28"/>
  <c r="R28"/>
  <c r="O28"/>
  <c r="S27"/>
  <c r="T27" s="1"/>
  <c r="R27"/>
  <c r="O27"/>
  <c r="S26"/>
  <c r="R26"/>
  <c r="O26"/>
  <c r="S25"/>
  <c r="T25" s="1"/>
  <c r="R25"/>
  <c r="O25"/>
  <c r="S24"/>
  <c r="R24"/>
  <c r="O24"/>
  <c r="S23"/>
  <c r="T23" s="1"/>
  <c r="R23"/>
  <c r="O23"/>
  <c r="S22"/>
  <c r="R22"/>
  <c r="O22"/>
  <c r="S21"/>
  <c r="T21" s="1"/>
  <c r="R21"/>
  <c r="O21"/>
  <c r="S20"/>
  <c r="R20"/>
  <c r="O20"/>
  <c r="S19"/>
  <c r="T19" s="1"/>
  <c r="R19"/>
  <c r="O19"/>
  <c r="S18"/>
  <c r="R18"/>
  <c r="O18"/>
  <c r="S17"/>
  <c r="T17" s="1"/>
  <c r="R17"/>
  <c r="O17"/>
  <c r="S16"/>
  <c r="R16"/>
  <c r="O16"/>
  <c r="S15"/>
  <c r="T15" s="1"/>
  <c r="R15"/>
  <c r="O15"/>
  <c r="S14"/>
  <c r="R14"/>
  <c r="O14"/>
  <c r="S13"/>
  <c r="T13" s="1"/>
  <c r="R13"/>
  <c r="O13"/>
  <c r="S12"/>
  <c r="R12"/>
  <c r="O12"/>
  <c r="S11"/>
  <c r="T11" s="1"/>
  <c r="R11"/>
  <c r="O11"/>
  <c r="S10"/>
  <c r="R10"/>
  <c r="O10"/>
  <c r="O9"/>
  <c r="R48" i="29"/>
  <c r="Q48"/>
  <c r="S48" s="1"/>
  <c r="N48"/>
  <c r="R47"/>
  <c r="Q47"/>
  <c r="S47" s="1"/>
  <c r="N47"/>
  <c r="R46"/>
  <c r="Q46"/>
  <c r="S46" s="1"/>
  <c r="N46"/>
  <c r="R45"/>
  <c r="Q45"/>
  <c r="S45" s="1"/>
  <c r="N45"/>
  <c r="R44"/>
  <c r="Q44"/>
  <c r="S44" s="1"/>
  <c r="N44"/>
  <c r="R43"/>
  <c r="Q43"/>
  <c r="S43" s="1"/>
  <c r="N43"/>
  <c r="R42"/>
  <c r="Q42"/>
  <c r="S42" s="1"/>
  <c r="N42"/>
  <c r="R41"/>
  <c r="Q41"/>
  <c r="S41" s="1"/>
  <c r="N41"/>
  <c r="R40"/>
  <c r="Q40"/>
  <c r="S40" s="1"/>
  <c r="N40"/>
  <c r="R39"/>
  <c r="Q39"/>
  <c r="S39" s="1"/>
  <c r="N39"/>
  <c r="R38"/>
  <c r="Q38"/>
  <c r="S38" s="1"/>
  <c r="N38"/>
  <c r="R37"/>
  <c r="Q37"/>
  <c r="S37" s="1"/>
  <c r="N37"/>
  <c r="R36"/>
  <c r="Q36"/>
  <c r="S36" s="1"/>
  <c r="N36"/>
  <c r="R35"/>
  <c r="Q35"/>
  <c r="S35" s="1"/>
  <c r="N35"/>
  <c r="R34"/>
  <c r="Q34"/>
  <c r="S34" s="1"/>
  <c r="N34"/>
  <c r="R33"/>
  <c r="Q33"/>
  <c r="S33" s="1"/>
  <c r="N33"/>
  <c r="R32"/>
  <c r="Q32"/>
  <c r="S32" s="1"/>
  <c r="N32"/>
  <c r="R31"/>
  <c r="Q31"/>
  <c r="S31" s="1"/>
  <c r="N31"/>
  <c r="R30"/>
  <c r="Q30"/>
  <c r="S30" s="1"/>
  <c r="N30"/>
  <c r="R29"/>
  <c r="Q29"/>
  <c r="S29" s="1"/>
  <c r="N29"/>
  <c r="R28"/>
  <c r="Q28"/>
  <c r="S28" s="1"/>
  <c r="N28"/>
  <c r="R27"/>
  <c r="Q27"/>
  <c r="S27" s="1"/>
  <c r="N27"/>
  <c r="R26"/>
  <c r="Q26"/>
  <c r="S26" s="1"/>
  <c r="N26"/>
  <c r="R25"/>
  <c r="Q25"/>
  <c r="S25" s="1"/>
  <c r="N25"/>
  <c r="R24"/>
  <c r="Q24"/>
  <c r="S24" s="1"/>
  <c r="N24"/>
  <c r="R23"/>
  <c r="Q23"/>
  <c r="S23" s="1"/>
  <c r="N23"/>
  <c r="R22"/>
  <c r="Q22"/>
  <c r="S22" s="1"/>
  <c r="N22"/>
  <c r="R21"/>
  <c r="Q21"/>
  <c r="S21" s="1"/>
  <c r="N21"/>
  <c r="R20"/>
  <c r="Q20"/>
  <c r="S20" s="1"/>
  <c r="N20"/>
  <c r="R19"/>
  <c r="Q19"/>
  <c r="S19" s="1"/>
  <c r="N19"/>
  <c r="R18"/>
  <c r="Q18"/>
  <c r="S18" s="1"/>
  <c r="N18"/>
  <c r="R17"/>
  <c r="S17" s="1"/>
  <c r="Q17"/>
  <c r="N17"/>
  <c r="R16"/>
  <c r="Q16"/>
  <c r="S16" s="1"/>
  <c r="N16"/>
  <c r="R15"/>
  <c r="S15" s="1"/>
  <c r="Q15"/>
  <c r="N15"/>
  <c r="R14"/>
  <c r="S14" s="1"/>
  <c r="Q14"/>
  <c r="N14"/>
  <c r="R13"/>
  <c r="S13" s="1"/>
  <c r="Q13"/>
  <c r="N13"/>
  <c r="R12"/>
  <c r="S12" s="1"/>
  <c r="Q12"/>
  <c r="N12"/>
  <c r="R11"/>
  <c r="S11" s="1"/>
  <c r="Q11"/>
  <c r="N11"/>
  <c r="R10"/>
  <c r="S10" s="1"/>
  <c r="Q10"/>
  <c r="N10"/>
  <c r="R34" i="28"/>
  <c r="Q34"/>
  <c r="S34" s="1"/>
  <c r="N34"/>
  <c r="R33"/>
  <c r="Q33"/>
  <c r="N33"/>
  <c r="R32"/>
  <c r="Q32"/>
  <c r="N32"/>
  <c r="R31"/>
  <c r="Q31"/>
  <c r="N31"/>
  <c r="R30"/>
  <c r="Q30"/>
  <c r="S30" s="1"/>
  <c r="N30"/>
  <c r="R29"/>
  <c r="Q29"/>
  <c r="N29"/>
  <c r="R28"/>
  <c r="Q28"/>
  <c r="N28"/>
  <c r="R27"/>
  <c r="Q27"/>
  <c r="N27"/>
  <c r="R26"/>
  <c r="Q26"/>
  <c r="S26" s="1"/>
  <c r="N26"/>
  <c r="R25"/>
  <c r="Q25"/>
  <c r="N25"/>
  <c r="R24"/>
  <c r="Q24"/>
  <c r="J24"/>
  <c r="N24" s="1"/>
  <c r="R23"/>
  <c r="Q23"/>
  <c r="N23"/>
  <c r="R22"/>
  <c r="Q22"/>
  <c r="J22"/>
  <c r="N22" s="1"/>
  <c r="R21"/>
  <c r="Q21"/>
  <c r="J21"/>
  <c r="N21" s="1"/>
  <c r="R20"/>
  <c r="Q20"/>
  <c r="S20" s="1"/>
  <c r="N20"/>
  <c r="R19"/>
  <c r="Q19"/>
  <c r="N19"/>
  <c r="R18"/>
  <c r="Q18"/>
  <c r="S18" s="1"/>
  <c r="J18"/>
  <c r="N18" s="1"/>
  <c r="R17"/>
  <c r="Q17"/>
  <c r="N17"/>
  <c r="R16"/>
  <c r="Q16"/>
  <c r="S16" s="1"/>
  <c r="N16"/>
  <c r="R15"/>
  <c r="Q15"/>
  <c r="N15"/>
  <c r="R14"/>
  <c r="Q14"/>
  <c r="S14" s="1"/>
  <c r="N14"/>
  <c r="R13"/>
  <c r="Q13"/>
  <c r="N13"/>
  <c r="R12"/>
  <c r="Q12"/>
  <c r="S12" s="1"/>
  <c r="N12"/>
  <c r="R11"/>
  <c r="Q11"/>
  <c r="N11"/>
  <c r="R10"/>
  <c r="Q10"/>
  <c r="S10" s="1"/>
  <c r="N10"/>
  <c r="S40" i="27"/>
  <c r="R40"/>
  <c r="O40"/>
  <c r="S39"/>
  <c r="R39"/>
  <c r="O39"/>
  <c r="S38"/>
  <c r="R38"/>
  <c r="O38"/>
  <c r="S37"/>
  <c r="R37"/>
  <c r="O37"/>
  <c r="S36"/>
  <c r="R36"/>
  <c r="O36"/>
  <c r="S35"/>
  <c r="R35"/>
  <c r="O35"/>
  <c r="S34"/>
  <c r="R34"/>
  <c r="O34"/>
  <c r="S33"/>
  <c r="R33"/>
  <c r="O33"/>
  <c r="S32"/>
  <c r="R32"/>
  <c r="O32"/>
  <c r="S31"/>
  <c r="R31"/>
  <c r="O31"/>
  <c r="S30"/>
  <c r="R30"/>
  <c r="O30"/>
  <c r="S29"/>
  <c r="R29"/>
  <c r="O29"/>
  <c r="S28"/>
  <c r="R28"/>
  <c r="O28"/>
  <c r="S27"/>
  <c r="R27"/>
  <c r="O27"/>
  <c r="S26"/>
  <c r="R26"/>
  <c r="O26"/>
  <c r="S25"/>
  <c r="R25"/>
  <c r="O25"/>
  <c r="S24"/>
  <c r="R24"/>
  <c r="O24"/>
  <c r="S23"/>
  <c r="R23"/>
  <c r="O23"/>
  <c r="S22"/>
  <c r="R22"/>
  <c r="O22"/>
  <c r="S21"/>
  <c r="R21"/>
  <c r="O21"/>
  <c r="S20"/>
  <c r="R20"/>
  <c r="O20"/>
  <c r="S19"/>
  <c r="R19"/>
  <c r="O19"/>
  <c r="S18"/>
  <c r="R18"/>
  <c r="O18"/>
  <c r="S17"/>
  <c r="R17"/>
  <c r="O17"/>
  <c r="S16"/>
  <c r="R16"/>
  <c r="O16"/>
  <c r="S15"/>
  <c r="R15"/>
  <c r="O15"/>
  <c r="S14"/>
  <c r="R14"/>
  <c r="O14"/>
  <c r="S13"/>
  <c r="R13"/>
  <c r="O13"/>
  <c r="S12"/>
  <c r="R12"/>
  <c r="O12"/>
  <c r="S11"/>
  <c r="R11"/>
  <c r="O11"/>
  <c r="S10"/>
  <c r="R10"/>
  <c r="O10"/>
  <c r="S18" i="26"/>
  <c r="R18"/>
  <c r="T18" s="1"/>
  <c r="O18"/>
  <c r="S17"/>
  <c r="R17"/>
  <c r="O17"/>
  <c r="S16"/>
  <c r="R16"/>
  <c r="T16" s="1"/>
  <c r="O16"/>
  <c r="S15"/>
  <c r="R15"/>
  <c r="O15"/>
  <c r="S14"/>
  <c r="R14"/>
  <c r="O14"/>
  <c r="S13"/>
  <c r="R13"/>
  <c r="O13"/>
  <c r="S12"/>
  <c r="R12"/>
  <c r="T12" s="1"/>
  <c r="O12"/>
  <c r="S11"/>
  <c r="R11"/>
  <c r="O11"/>
  <c r="S28" i="25"/>
  <c r="R28"/>
  <c r="T28" s="1"/>
  <c r="O28"/>
  <c r="S27"/>
  <c r="R27"/>
  <c r="O27"/>
  <c r="S26"/>
  <c r="R26"/>
  <c r="T26" s="1"/>
  <c r="O26"/>
  <c r="S25"/>
  <c r="R25"/>
  <c r="O25"/>
  <c r="S24"/>
  <c r="R24"/>
  <c r="T24" s="1"/>
  <c r="O24"/>
  <c r="S23"/>
  <c r="R23"/>
  <c r="O23"/>
  <c r="S22"/>
  <c r="R22"/>
  <c r="T22" s="1"/>
  <c r="O22"/>
  <c r="S21"/>
  <c r="R21"/>
  <c r="O21"/>
  <c r="S20"/>
  <c r="R20"/>
  <c r="T20" s="1"/>
  <c r="O20"/>
  <c r="S19"/>
  <c r="R19"/>
  <c r="O19"/>
  <c r="S18"/>
  <c r="R18"/>
  <c r="T18" s="1"/>
  <c r="O18"/>
  <c r="S17"/>
  <c r="R17"/>
  <c r="O17"/>
  <c r="S16"/>
  <c r="R16"/>
  <c r="T16" s="1"/>
  <c r="O16"/>
  <c r="S15"/>
  <c r="R15"/>
  <c r="O15"/>
  <c r="S14"/>
  <c r="R14"/>
  <c r="T14" s="1"/>
  <c r="O14"/>
  <c r="S13"/>
  <c r="R13"/>
  <c r="O13"/>
  <c r="S12"/>
  <c r="R12"/>
  <c r="O12"/>
  <c r="S11"/>
  <c r="R11"/>
  <c r="O11"/>
  <c r="S10"/>
  <c r="R10"/>
  <c r="T10" s="1"/>
  <c r="O10"/>
  <c r="S50" i="24"/>
  <c r="R50"/>
  <c r="O50"/>
  <c r="S49"/>
  <c r="R49"/>
  <c r="T49" s="1"/>
  <c r="O49"/>
  <c r="S48"/>
  <c r="R48"/>
  <c r="O48"/>
  <c r="S47"/>
  <c r="R47"/>
  <c r="T47" s="1"/>
  <c r="O47"/>
  <c r="S46"/>
  <c r="R46"/>
  <c r="O46"/>
  <c r="S45"/>
  <c r="R45"/>
  <c r="T45" s="1"/>
  <c r="O45"/>
  <c r="S44"/>
  <c r="R44"/>
  <c r="O44"/>
  <c r="S43"/>
  <c r="R43"/>
  <c r="T43" s="1"/>
  <c r="O43"/>
  <c r="S42"/>
  <c r="R42"/>
  <c r="O42"/>
  <c r="S41"/>
  <c r="R41"/>
  <c r="T41" s="1"/>
  <c r="O41"/>
  <c r="S40"/>
  <c r="R40"/>
  <c r="O40"/>
  <c r="S39"/>
  <c r="R39"/>
  <c r="T39" s="1"/>
  <c r="O39"/>
  <c r="S38"/>
  <c r="R38"/>
  <c r="O38"/>
  <c r="S37"/>
  <c r="R37"/>
  <c r="O37"/>
  <c r="S36"/>
  <c r="R36"/>
  <c r="O36"/>
  <c r="S35"/>
  <c r="R35"/>
  <c r="T35" s="1"/>
  <c r="O35"/>
  <c r="S34"/>
  <c r="R34"/>
  <c r="O34"/>
  <c r="S33"/>
  <c r="R33"/>
  <c r="O33"/>
  <c r="S32"/>
  <c r="R32"/>
  <c r="O32"/>
  <c r="S31"/>
  <c r="R31"/>
  <c r="T31" s="1"/>
  <c r="O31"/>
  <c r="S30"/>
  <c r="R30"/>
  <c r="O30"/>
  <c r="S29"/>
  <c r="R29"/>
  <c r="O29"/>
  <c r="S28"/>
  <c r="R28"/>
  <c r="O28"/>
  <c r="S27"/>
  <c r="R27"/>
  <c r="T27" s="1"/>
  <c r="O27"/>
  <c r="S26"/>
  <c r="R26"/>
  <c r="O26"/>
  <c r="S25"/>
  <c r="R25"/>
  <c r="O25"/>
  <c r="S24"/>
  <c r="R24"/>
  <c r="O24"/>
  <c r="S23"/>
  <c r="R23"/>
  <c r="T23" s="1"/>
  <c r="O23"/>
  <c r="S22"/>
  <c r="R22"/>
  <c r="O22"/>
  <c r="S21"/>
  <c r="R21"/>
  <c r="O21"/>
  <c r="S20"/>
  <c r="R20"/>
  <c r="O20"/>
  <c r="S19"/>
  <c r="R19"/>
  <c r="O19"/>
  <c r="S18"/>
  <c r="R18"/>
  <c r="O18"/>
  <c r="S17"/>
  <c r="R17"/>
  <c r="O17"/>
  <c r="S16"/>
  <c r="R16"/>
  <c r="O16"/>
  <c r="S15"/>
  <c r="R15"/>
  <c r="T15" s="1"/>
  <c r="O15"/>
  <c r="S14"/>
  <c r="R14"/>
  <c r="O14"/>
  <c r="S13"/>
  <c r="R13"/>
  <c r="O13"/>
  <c r="S12"/>
  <c r="R12"/>
  <c r="O12"/>
  <c r="S11"/>
  <c r="R11"/>
  <c r="T11" s="1"/>
  <c r="O11"/>
  <c r="S10"/>
  <c r="R10"/>
  <c r="O10"/>
  <c r="S43" i="18"/>
  <c r="R43"/>
  <c r="O43"/>
  <c r="S42"/>
  <c r="R42"/>
  <c r="O42"/>
  <c r="S41"/>
  <c r="R41"/>
  <c r="O41"/>
  <c r="S40"/>
  <c r="R40"/>
  <c r="O40"/>
  <c r="S39"/>
  <c r="R39"/>
  <c r="O39"/>
  <c r="S38"/>
  <c r="R38"/>
  <c r="O38"/>
  <c r="S37"/>
  <c r="R37"/>
  <c r="O37"/>
  <c r="S36"/>
  <c r="R36"/>
  <c r="O36"/>
  <c r="S35"/>
  <c r="R35"/>
  <c r="O35"/>
  <c r="S34"/>
  <c r="R34"/>
  <c r="O34"/>
  <c r="S33"/>
  <c r="R33"/>
  <c r="O33"/>
  <c r="S32"/>
  <c r="R32"/>
  <c r="O32"/>
  <c r="S31"/>
  <c r="R31"/>
  <c r="O31"/>
  <c r="S30"/>
  <c r="R30"/>
  <c r="O30"/>
  <c r="S29"/>
  <c r="R29"/>
  <c r="O29"/>
  <c r="S28"/>
  <c r="R28"/>
  <c r="O28"/>
  <c r="S27"/>
  <c r="R27"/>
  <c r="O27"/>
  <c r="S26"/>
  <c r="R26"/>
  <c r="O26"/>
  <c r="S25"/>
  <c r="R25"/>
  <c r="O25"/>
  <c r="S24"/>
  <c r="R24"/>
  <c r="O24"/>
  <c r="S23"/>
  <c r="R23"/>
  <c r="O23"/>
  <c r="S22"/>
  <c r="R22"/>
  <c r="O22"/>
  <c r="S21"/>
  <c r="R21"/>
  <c r="O21"/>
  <c r="S20"/>
  <c r="R20"/>
  <c r="O20"/>
  <c r="S19"/>
  <c r="R19"/>
  <c r="O19"/>
  <c r="S18"/>
  <c r="R18"/>
  <c r="O18"/>
  <c r="S17"/>
  <c r="R17"/>
  <c r="O17"/>
  <c r="S16"/>
  <c r="R16"/>
  <c r="O16"/>
  <c r="S15"/>
  <c r="R15"/>
  <c r="O15"/>
  <c r="S14"/>
  <c r="R14"/>
  <c r="O14"/>
  <c r="S13"/>
  <c r="R13"/>
  <c r="O13"/>
  <c r="S12"/>
  <c r="R12"/>
  <c r="O12"/>
  <c r="S11"/>
  <c r="R11"/>
  <c r="O11"/>
  <c r="S10"/>
  <c r="R10"/>
  <c r="O10"/>
  <c r="S86" i="19"/>
  <c r="R86"/>
  <c r="T86" s="1"/>
  <c r="O86"/>
  <c r="S85"/>
  <c r="R85"/>
  <c r="O85"/>
  <c r="S84"/>
  <c r="R84"/>
  <c r="T84" s="1"/>
  <c r="O84"/>
  <c r="S83"/>
  <c r="R83"/>
  <c r="O83"/>
  <c r="S82"/>
  <c r="R82"/>
  <c r="T82" s="1"/>
  <c r="O82"/>
  <c r="S81"/>
  <c r="R81"/>
  <c r="O81"/>
  <c r="S80"/>
  <c r="R80"/>
  <c r="T80" s="1"/>
  <c r="O80"/>
  <c r="S79"/>
  <c r="R79"/>
  <c r="O79"/>
  <c r="S78"/>
  <c r="R78"/>
  <c r="T78" s="1"/>
  <c r="O78"/>
  <c r="S77"/>
  <c r="R77"/>
  <c r="O77"/>
  <c r="S76"/>
  <c r="R76"/>
  <c r="T76" s="1"/>
  <c r="O76"/>
  <c r="S75"/>
  <c r="R75"/>
  <c r="O75"/>
  <c r="S74"/>
  <c r="R74"/>
  <c r="T74" s="1"/>
  <c r="O74"/>
  <c r="S73"/>
  <c r="R73"/>
  <c r="O73"/>
  <c r="S72"/>
  <c r="R72"/>
  <c r="T72" s="1"/>
  <c r="O72"/>
  <c r="S71"/>
  <c r="R71"/>
  <c r="O71"/>
  <c r="S70"/>
  <c r="R70"/>
  <c r="T70" s="1"/>
  <c r="O70"/>
  <c r="S69"/>
  <c r="R69"/>
  <c r="O69"/>
  <c r="S68"/>
  <c r="R68"/>
  <c r="T68" s="1"/>
  <c r="O68"/>
  <c r="S67"/>
  <c r="R67"/>
  <c r="O67"/>
  <c r="S66"/>
  <c r="R66"/>
  <c r="T66" s="1"/>
  <c r="O66"/>
  <c r="S65"/>
  <c r="R65"/>
  <c r="O65"/>
  <c r="S64"/>
  <c r="R64"/>
  <c r="T64" s="1"/>
  <c r="O64"/>
  <c r="S63"/>
  <c r="R63"/>
  <c r="O63"/>
  <c r="S62"/>
  <c r="R62"/>
  <c r="T62" s="1"/>
  <c r="O62"/>
  <c r="S61"/>
  <c r="R61"/>
  <c r="O61"/>
  <c r="S60"/>
  <c r="R60"/>
  <c r="T60" s="1"/>
  <c r="O60"/>
  <c r="S59"/>
  <c r="R59"/>
  <c r="O59"/>
  <c r="S58"/>
  <c r="R58"/>
  <c r="T58" s="1"/>
  <c r="O58"/>
  <c r="S57"/>
  <c r="R57"/>
  <c r="O57"/>
  <c r="S56"/>
  <c r="R56"/>
  <c r="T56" s="1"/>
  <c r="O56"/>
  <c r="S55"/>
  <c r="R55"/>
  <c r="O55"/>
  <c r="S54"/>
  <c r="R54"/>
  <c r="T54" s="1"/>
  <c r="O54"/>
  <c r="S53"/>
  <c r="R53"/>
  <c r="O53"/>
  <c r="S52"/>
  <c r="R52"/>
  <c r="T52" s="1"/>
  <c r="O52"/>
  <c r="S51"/>
  <c r="R51"/>
  <c r="O51"/>
  <c r="S50"/>
  <c r="R50"/>
  <c r="T50" s="1"/>
  <c r="O50"/>
  <c r="S49"/>
  <c r="R49"/>
  <c r="O49"/>
  <c r="S48"/>
  <c r="R48"/>
  <c r="T48" s="1"/>
  <c r="O48"/>
  <c r="S47"/>
  <c r="R47"/>
  <c r="O47"/>
  <c r="S46"/>
  <c r="R46"/>
  <c r="T46" s="1"/>
  <c r="O46"/>
  <c r="S45"/>
  <c r="R45"/>
  <c r="O45"/>
  <c r="S44"/>
  <c r="R44"/>
  <c r="T44" s="1"/>
  <c r="O44"/>
  <c r="S43"/>
  <c r="R43"/>
  <c r="O43"/>
  <c r="S42"/>
  <c r="R42"/>
  <c r="T42" s="1"/>
  <c r="O42"/>
  <c r="S41"/>
  <c r="R41"/>
  <c r="O41"/>
  <c r="S40"/>
  <c r="R40"/>
  <c r="T40" s="1"/>
  <c r="O40"/>
  <c r="S39"/>
  <c r="R39"/>
  <c r="O39"/>
  <c r="S38"/>
  <c r="R38"/>
  <c r="T38" s="1"/>
  <c r="O38"/>
  <c r="S37"/>
  <c r="R37"/>
  <c r="O37"/>
  <c r="S36"/>
  <c r="R36"/>
  <c r="T36" s="1"/>
  <c r="O36"/>
  <c r="S35"/>
  <c r="R35"/>
  <c r="O35"/>
  <c r="S34"/>
  <c r="R34"/>
  <c r="T34" s="1"/>
  <c r="O34"/>
  <c r="S33"/>
  <c r="R33"/>
  <c r="O33"/>
  <c r="S32"/>
  <c r="R32"/>
  <c r="T32" s="1"/>
  <c r="O32"/>
  <c r="S31"/>
  <c r="R31"/>
  <c r="O31"/>
  <c r="S30"/>
  <c r="R30"/>
  <c r="T30" s="1"/>
  <c r="O30"/>
  <c r="S29"/>
  <c r="R29"/>
  <c r="O29"/>
  <c r="S28"/>
  <c r="R28"/>
  <c r="T28" s="1"/>
  <c r="O28"/>
  <c r="S27"/>
  <c r="R27"/>
  <c r="O27"/>
  <c r="S26"/>
  <c r="R26"/>
  <c r="T26" s="1"/>
  <c r="O26"/>
  <c r="S25"/>
  <c r="R25"/>
  <c r="O25"/>
  <c r="S24"/>
  <c r="R24"/>
  <c r="T24" s="1"/>
  <c r="O24"/>
  <c r="S23"/>
  <c r="R23"/>
  <c r="O23"/>
  <c r="S22"/>
  <c r="R22"/>
  <c r="T22" s="1"/>
  <c r="O22"/>
  <c r="S21"/>
  <c r="R21"/>
  <c r="O21"/>
  <c r="S20"/>
  <c r="R20"/>
  <c r="T20" s="1"/>
  <c r="O20"/>
  <c r="S19"/>
  <c r="R19"/>
  <c r="O19"/>
  <c r="S18"/>
  <c r="R18"/>
  <c r="T18" s="1"/>
  <c r="O18"/>
  <c r="S17"/>
  <c r="R17"/>
  <c r="O17"/>
  <c r="S16"/>
  <c r="R16"/>
  <c r="T16" s="1"/>
  <c r="O16"/>
  <c r="S15"/>
  <c r="R15"/>
  <c r="O15"/>
  <c r="S14"/>
  <c r="R14"/>
  <c r="T14" s="1"/>
  <c r="O14"/>
  <c r="S13"/>
  <c r="R13"/>
  <c r="O13"/>
  <c r="S12"/>
  <c r="R12"/>
  <c r="T12" s="1"/>
  <c r="O12"/>
  <c r="S11"/>
  <c r="R11"/>
  <c r="O11"/>
  <c r="S84" i="20"/>
  <c r="R84"/>
  <c r="T84" s="1"/>
  <c r="O84"/>
  <c r="S83"/>
  <c r="R83"/>
  <c r="O83"/>
  <c r="S82"/>
  <c r="R82"/>
  <c r="T82" s="1"/>
  <c r="O82"/>
  <c r="S81"/>
  <c r="R81"/>
  <c r="O81"/>
  <c r="S80"/>
  <c r="R80"/>
  <c r="T80" s="1"/>
  <c r="O80"/>
  <c r="S79"/>
  <c r="R79"/>
  <c r="O79"/>
  <c r="S78"/>
  <c r="R78"/>
  <c r="T78" s="1"/>
  <c r="O78"/>
  <c r="S77"/>
  <c r="R77"/>
  <c r="O77"/>
  <c r="S76"/>
  <c r="R76"/>
  <c r="T76" s="1"/>
  <c r="O76"/>
  <c r="S75"/>
  <c r="R75"/>
  <c r="O75"/>
  <c r="S74"/>
  <c r="R74"/>
  <c r="T74" s="1"/>
  <c r="O74"/>
  <c r="S73"/>
  <c r="R73"/>
  <c r="O73"/>
  <c r="S72"/>
  <c r="R72"/>
  <c r="T72" s="1"/>
  <c r="O72"/>
  <c r="S71"/>
  <c r="R71"/>
  <c r="O71"/>
  <c r="S70"/>
  <c r="R70"/>
  <c r="T70" s="1"/>
  <c r="O70"/>
  <c r="S69"/>
  <c r="R69"/>
  <c r="O69"/>
  <c r="S68"/>
  <c r="R68"/>
  <c r="T68" s="1"/>
  <c r="O68"/>
  <c r="S67"/>
  <c r="R67"/>
  <c r="O67"/>
  <c r="S66"/>
  <c r="R66"/>
  <c r="T66" s="1"/>
  <c r="O66"/>
  <c r="S65"/>
  <c r="R65"/>
  <c r="O65"/>
  <c r="S64"/>
  <c r="R64"/>
  <c r="T64" s="1"/>
  <c r="O64"/>
  <c r="S63"/>
  <c r="R63"/>
  <c r="O63"/>
  <c r="S62"/>
  <c r="R62"/>
  <c r="T62" s="1"/>
  <c r="O62"/>
  <c r="S61"/>
  <c r="R61"/>
  <c r="O61"/>
  <c r="S60"/>
  <c r="R60"/>
  <c r="T60" s="1"/>
  <c r="O60"/>
  <c r="S59"/>
  <c r="R59"/>
  <c r="O59"/>
  <c r="S58"/>
  <c r="R58"/>
  <c r="T58" s="1"/>
  <c r="O58"/>
  <c r="S57"/>
  <c r="R57"/>
  <c r="O57"/>
  <c r="S56"/>
  <c r="R56"/>
  <c r="T56" s="1"/>
  <c r="O56"/>
  <c r="S55"/>
  <c r="R55"/>
  <c r="O55"/>
  <c r="S54"/>
  <c r="R54"/>
  <c r="T54" s="1"/>
  <c r="O54"/>
  <c r="S53"/>
  <c r="R53"/>
  <c r="O53"/>
  <c r="S52"/>
  <c r="R52"/>
  <c r="T52" s="1"/>
  <c r="O52"/>
  <c r="S51"/>
  <c r="R51"/>
  <c r="O51"/>
  <c r="S50"/>
  <c r="R50"/>
  <c r="T50" s="1"/>
  <c r="O50"/>
  <c r="S49"/>
  <c r="R49"/>
  <c r="O49"/>
  <c r="S48"/>
  <c r="R48"/>
  <c r="T48" s="1"/>
  <c r="O48"/>
  <c r="S47"/>
  <c r="R47"/>
  <c r="O47"/>
  <c r="S46"/>
  <c r="R46"/>
  <c r="O46"/>
  <c r="S45"/>
  <c r="R45"/>
  <c r="O45"/>
  <c r="S44"/>
  <c r="R44"/>
  <c r="O44"/>
  <c r="S43"/>
  <c r="T43" s="1"/>
  <c r="R43"/>
  <c r="O43"/>
  <c r="S42"/>
  <c r="R42"/>
  <c r="O42"/>
  <c r="S41"/>
  <c r="R41"/>
  <c r="O41"/>
  <c r="S40"/>
  <c r="R40"/>
  <c r="O40"/>
  <c r="S39"/>
  <c r="T39" s="1"/>
  <c r="R39"/>
  <c r="O39"/>
  <c r="S38"/>
  <c r="R38"/>
  <c r="O38"/>
  <c r="S37"/>
  <c r="R37"/>
  <c r="O37"/>
  <c r="S36"/>
  <c r="R36"/>
  <c r="O36"/>
  <c r="S35"/>
  <c r="T35" s="1"/>
  <c r="R35"/>
  <c r="O35"/>
  <c r="S34"/>
  <c r="R34"/>
  <c r="O34"/>
  <c r="S33"/>
  <c r="R33"/>
  <c r="O33"/>
  <c r="S32"/>
  <c r="R32"/>
  <c r="O32"/>
  <c r="S31"/>
  <c r="T31" s="1"/>
  <c r="R31"/>
  <c r="O31"/>
  <c r="S30"/>
  <c r="R30"/>
  <c r="O30"/>
  <c r="S29"/>
  <c r="R29"/>
  <c r="O29"/>
  <c r="S28"/>
  <c r="R28"/>
  <c r="O28"/>
  <c r="S27"/>
  <c r="T27" s="1"/>
  <c r="R27"/>
  <c r="O27"/>
  <c r="S26"/>
  <c r="R26"/>
  <c r="O26"/>
  <c r="S25"/>
  <c r="R25"/>
  <c r="O25"/>
  <c r="S24"/>
  <c r="R24"/>
  <c r="O24"/>
  <c r="S23"/>
  <c r="T23" s="1"/>
  <c r="R23"/>
  <c r="O23"/>
  <c r="S22"/>
  <c r="R22"/>
  <c r="O22"/>
  <c r="S21"/>
  <c r="R21"/>
  <c r="O21"/>
  <c r="S20"/>
  <c r="R20"/>
  <c r="O20"/>
  <c r="S19"/>
  <c r="T19" s="1"/>
  <c r="R19"/>
  <c r="O19"/>
  <c r="S18"/>
  <c r="R18"/>
  <c r="O18"/>
  <c r="S17"/>
  <c r="R17"/>
  <c r="O17"/>
  <c r="S16"/>
  <c r="R16"/>
  <c r="O16"/>
  <c r="S15"/>
  <c r="T15" s="1"/>
  <c r="R15"/>
  <c r="O15"/>
  <c r="S14"/>
  <c r="R14"/>
  <c r="O14"/>
  <c r="S13"/>
  <c r="R13"/>
  <c r="O13"/>
  <c r="S12"/>
  <c r="R12"/>
  <c r="O12"/>
  <c r="S11"/>
  <c r="T11" s="1"/>
  <c r="R11"/>
  <c r="O11"/>
  <c r="S10"/>
  <c r="R10"/>
  <c r="O10"/>
  <c r="R59" i="21"/>
  <c r="Q59"/>
  <c r="N59"/>
  <c r="R58"/>
  <c r="Q58"/>
  <c r="S58" s="1"/>
  <c r="N58"/>
  <c r="R57"/>
  <c r="Q57"/>
  <c r="N57"/>
  <c r="R56"/>
  <c r="Q56"/>
  <c r="S56" s="1"/>
  <c r="N56"/>
  <c r="R55"/>
  <c r="Q55"/>
  <c r="N55"/>
  <c r="R54"/>
  <c r="Q54"/>
  <c r="S54" s="1"/>
  <c r="N54"/>
  <c r="R53"/>
  <c r="Q53"/>
  <c r="N53"/>
  <c r="R52"/>
  <c r="Q52"/>
  <c r="S52" s="1"/>
  <c r="N52"/>
  <c r="R51"/>
  <c r="Q51"/>
  <c r="N51"/>
  <c r="R50"/>
  <c r="Q50"/>
  <c r="S50" s="1"/>
  <c r="N50"/>
  <c r="R49"/>
  <c r="Q49"/>
  <c r="N49"/>
  <c r="R48"/>
  <c r="Q48"/>
  <c r="S48" s="1"/>
  <c r="N48"/>
  <c r="R47"/>
  <c r="Q47"/>
  <c r="N47"/>
  <c r="R46"/>
  <c r="Q46"/>
  <c r="N46"/>
  <c r="R45"/>
  <c r="S45" s="1"/>
  <c r="Q45"/>
  <c r="N45"/>
  <c r="R44"/>
  <c r="Q44"/>
  <c r="N44"/>
  <c r="R43"/>
  <c r="S43" s="1"/>
  <c r="Q43"/>
  <c r="N43"/>
  <c r="R42"/>
  <c r="Q42"/>
  <c r="N42"/>
  <c r="R41"/>
  <c r="S41" s="1"/>
  <c r="Q41"/>
  <c r="N41"/>
  <c r="R40"/>
  <c r="Q40"/>
  <c r="N40"/>
  <c r="R39"/>
  <c r="S39" s="1"/>
  <c r="Q39"/>
  <c r="N39"/>
  <c r="R38"/>
  <c r="Q38"/>
  <c r="N38"/>
  <c r="R37"/>
  <c r="S37" s="1"/>
  <c r="Q37"/>
  <c r="N37"/>
  <c r="R36"/>
  <c r="Q36"/>
  <c r="N36"/>
  <c r="R35"/>
  <c r="S35" s="1"/>
  <c r="Q35"/>
  <c r="N35"/>
  <c r="R34"/>
  <c r="Q34"/>
  <c r="N34"/>
  <c r="R33"/>
  <c r="S33" s="1"/>
  <c r="Q33"/>
  <c r="N33"/>
  <c r="R32"/>
  <c r="Q32"/>
  <c r="N32"/>
  <c r="R31"/>
  <c r="S31" s="1"/>
  <c r="Q31"/>
  <c r="N31"/>
  <c r="R30"/>
  <c r="Q30"/>
  <c r="N30"/>
  <c r="R29"/>
  <c r="S29" s="1"/>
  <c r="Q29"/>
  <c r="N29"/>
  <c r="R28"/>
  <c r="Q28"/>
  <c r="N28"/>
  <c r="R27"/>
  <c r="S27" s="1"/>
  <c r="Q27"/>
  <c r="N27"/>
  <c r="R26"/>
  <c r="Q26"/>
  <c r="N26"/>
  <c r="R25"/>
  <c r="S25" s="1"/>
  <c r="Q25"/>
  <c r="N25"/>
  <c r="R24"/>
  <c r="Q24"/>
  <c r="N24"/>
  <c r="R23"/>
  <c r="S23" s="1"/>
  <c r="Q23"/>
  <c r="N23"/>
  <c r="R22"/>
  <c r="Q22"/>
  <c r="N22"/>
  <c r="R21"/>
  <c r="S21" s="1"/>
  <c r="Q21"/>
  <c r="N21"/>
  <c r="R20"/>
  <c r="Q20"/>
  <c r="N20"/>
  <c r="R19"/>
  <c r="S19" s="1"/>
  <c r="Q19"/>
  <c r="N19"/>
  <c r="R18"/>
  <c r="Q18"/>
  <c r="N18"/>
  <c r="R17"/>
  <c r="S17" s="1"/>
  <c r="Q17"/>
  <c r="N17"/>
  <c r="R16"/>
  <c r="Q16"/>
  <c r="N16"/>
  <c r="R15"/>
  <c r="S15" s="1"/>
  <c r="Q15"/>
  <c r="N15"/>
  <c r="R14"/>
  <c r="Q14"/>
  <c r="N14"/>
  <c r="R13"/>
  <c r="S13" s="1"/>
  <c r="Q13"/>
  <c r="N13"/>
  <c r="R12"/>
  <c r="Q12"/>
  <c r="N12"/>
  <c r="R11"/>
  <c r="S11" s="1"/>
  <c r="Q11"/>
  <c r="N11"/>
  <c r="R73" i="22"/>
  <c r="Q73"/>
  <c r="N73"/>
  <c r="R72"/>
  <c r="Q72"/>
  <c r="N72"/>
  <c r="R71"/>
  <c r="Q71"/>
  <c r="N71"/>
  <c r="R70"/>
  <c r="Q70"/>
  <c r="N70"/>
  <c r="R69"/>
  <c r="Q69"/>
  <c r="N69"/>
  <c r="R68"/>
  <c r="Q68"/>
  <c r="N68"/>
  <c r="R67"/>
  <c r="Q67"/>
  <c r="N67"/>
  <c r="R66"/>
  <c r="Q66"/>
  <c r="N66"/>
  <c r="R65"/>
  <c r="Q65"/>
  <c r="N65"/>
  <c r="R64"/>
  <c r="Q64"/>
  <c r="N64"/>
  <c r="R63"/>
  <c r="Q63"/>
  <c r="N63"/>
  <c r="R62"/>
  <c r="Q62"/>
  <c r="N62"/>
  <c r="R61"/>
  <c r="Q61"/>
  <c r="N61"/>
  <c r="R60"/>
  <c r="Q60"/>
  <c r="N60"/>
  <c r="R59"/>
  <c r="Q59"/>
  <c r="N59"/>
  <c r="R58"/>
  <c r="Q58"/>
  <c r="N58"/>
  <c r="R57"/>
  <c r="Q57"/>
  <c r="N57"/>
  <c r="R56"/>
  <c r="Q56"/>
  <c r="N56"/>
  <c r="R55"/>
  <c r="Q55"/>
  <c r="N55"/>
  <c r="R54"/>
  <c r="Q54"/>
  <c r="N54"/>
  <c r="R53"/>
  <c r="Q53"/>
  <c r="N53"/>
  <c r="R52"/>
  <c r="Q52"/>
  <c r="N52"/>
  <c r="R51"/>
  <c r="Q51"/>
  <c r="N51"/>
  <c r="R50"/>
  <c r="Q50"/>
  <c r="N50"/>
  <c r="R49"/>
  <c r="Q49"/>
  <c r="N49"/>
  <c r="R48"/>
  <c r="Q48"/>
  <c r="N48"/>
  <c r="R47"/>
  <c r="Q47"/>
  <c r="N47"/>
  <c r="R46"/>
  <c r="Q46"/>
  <c r="N46"/>
  <c r="R45"/>
  <c r="Q45"/>
  <c r="N45"/>
  <c r="R44"/>
  <c r="Q44"/>
  <c r="N44"/>
  <c r="R43"/>
  <c r="Q43"/>
  <c r="N43"/>
  <c r="R42"/>
  <c r="Q42"/>
  <c r="N42"/>
  <c r="R41"/>
  <c r="Q41"/>
  <c r="N41"/>
  <c r="R40"/>
  <c r="Q40"/>
  <c r="N40"/>
  <c r="R39"/>
  <c r="Q39"/>
  <c r="N39"/>
  <c r="R38"/>
  <c r="Q38"/>
  <c r="N38"/>
  <c r="R37"/>
  <c r="Q37"/>
  <c r="N37"/>
  <c r="R36"/>
  <c r="Q36"/>
  <c r="N36"/>
  <c r="R35"/>
  <c r="Q35"/>
  <c r="N35"/>
  <c r="R34"/>
  <c r="Q34"/>
  <c r="N34"/>
  <c r="R33"/>
  <c r="Q33"/>
  <c r="N33"/>
  <c r="R32"/>
  <c r="Q32"/>
  <c r="N32"/>
  <c r="R31"/>
  <c r="Q31"/>
  <c r="N31"/>
  <c r="R30"/>
  <c r="Q30"/>
  <c r="N30"/>
  <c r="R29"/>
  <c r="Q29"/>
  <c r="N29"/>
  <c r="R28"/>
  <c r="Q28"/>
  <c r="N28"/>
  <c r="R27"/>
  <c r="Q27"/>
  <c r="N27"/>
  <c r="R26"/>
  <c r="Q26"/>
  <c r="N26"/>
  <c r="R25"/>
  <c r="Q25"/>
  <c r="N25"/>
  <c r="R24"/>
  <c r="Q24"/>
  <c r="N24"/>
  <c r="R23"/>
  <c r="Q23"/>
  <c r="N23"/>
  <c r="R22"/>
  <c r="Q22"/>
  <c r="N22"/>
  <c r="R21"/>
  <c r="Q21"/>
  <c r="N21"/>
  <c r="R20"/>
  <c r="Q20"/>
  <c r="N20"/>
  <c r="R19"/>
  <c r="Q19"/>
  <c r="N19"/>
  <c r="R18"/>
  <c r="Q18"/>
  <c r="N18"/>
  <c r="R17"/>
  <c r="Q17"/>
  <c r="N17"/>
  <c r="R16"/>
  <c r="Q16"/>
  <c r="N16"/>
  <c r="R15"/>
  <c r="Q15"/>
  <c r="N15"/>
  <c r="R14"/>
  <c r="Q14"/>
  <c r="N14"/>
  <c r="R13"/>
  <c r="Q13"/>
  <c r="N13"/>
  <c r="R12"/>
  <c r="Q12"/>
  <c r="N12"/>
  <c r="R11"/>
  <c r="Q11"/>
  <c r="N11"/>
  <c r="S77" i="23"/>
  <c r="R77"/>
  <c r="O77"/>
  <c r="S76"/>
  <c r="R76"/>
  <c r="T76" s="1"/>
  <c r="O76"/>
  <c r="S75"/>
  <c r="R75"/>
  <c r="O75"/>
  <c r="S74"/>
  <c r="R74"/>
  <c r="O74"/>
  <c r="S73"/>
  <c r="R73"/>
  <c r="O73"/>
  <c r="S72"/>
  <c r="R72"/>
  <c r="T72" s="1"/>
  <c r="O72"/>
  <c r="S71"/>
  <c r="R71"/>
  <c r="O71"/>
  <c r="S70"/>
  <c r="R70"/>
  <c r="O70"/>
  <c r="S69"/>
  <c r="R69"/>
  <c r="O69"/>
  <c r="S68"/>
  <c r="R68"/>
  <c r="T68" s="1"/>
  <c r="O68"/>
  <c r="S67"/>
  <c r="R67"/>
  <c r="O67"/>
  <c r="S66"/>
  <c r="R66"/>
  <c r="O66"/>
  <c r="S65"/>
  <c r="R65"/>
  <c r="O65"/>
  <c r="S64"/>
  <c r="R64"/>
  <c r="T64" s="1"/>
  <c r="O64"/>
  <c r="S63"/>
  <c r="R63"/>
  <c r="O63"/>
  <c r="S62"/>
  <c r="R62"/>
  <c r="O62"/>
  <c r="S61"/>
  <c r="R61"/>
  <c r="O61"/>
  <c r="S60"/>
  <c r="R60"/>
  <c r="T60" s="1"/>
  <c r="O60"/>
  <c r="S59"/>
  <c r="R59"/>
  <c r="O59"/>
  <c r="S58"/>
  <c r="R58"/>
  <c r="O58"/>
  <c r="S57"/>
  <c r="R57"/>
  <c r="O57"/>
  <c r="S56"/>
  <c r="R56"/>
  <c r="T56" s="1"/>
  <c r="O56"/>
  <c r="S55"/>
  <c r="R55"/>
  <c r="O55"/>
  <c r="S54"/>
  <c r="R54"/>
  <c r="O54"/>
  <c r="S53"/>
  <c r="R53"/>
  <c r="O53"/>
  <c r="S52"/>
  <c r="R52"/>
  <c r="T52" s="1"/>
  <c r="O52"/>
  <c r="S51"/>
  <c r="R51"/>
  <c r="O51"/>
  <c r="S50"/>
  <c r="R50"/>
  <c r="O50"/>
  <c r="S49"/>
  <c r="R49"/>
  <c r="O49"/>
  <c r="S48"/>
  <c r="R48"/>
  <c r="T48" s="1"/>
  <c r="O48"/>
  <c r="S47"/>
  <c r="R47"/>
  <c r="O47"/>
  <c r="S46"/>
  <c r="R46"/>
  <c r="T46" s="1"/>
  <c r="O46"/>
  <c r="S45"/>
  <c r="R45"/>
  <c r="O45"/>
  <c r="S44"/>
  <c r="R44"/>
  <c r="T44" s="1"/>
  <c r="O44"/>
  <c r="S43"/>
  <c r="R43"/>
  <c r="O43"/>
  <c r="S42"/>
  <c r="R42"/>
  <c r="O42"/>
  <c r="S41"/>
  <c r="R41"/>
  <c r="O41"/>
  <c r="S40"/>
  <c r="R40"/>
  <c r="T40" s="1"/>
  <c r="O40"/>
  <c r="S39"/>
  <c r="R39"/>
  <c r="O39"/>
  <c r="S38"/>
  <c r="R38"/>
  <c r="O38"/>
  <c r="S37"/>
  <c r="R37"/>
  <c r="O37"/>
  <c r="S36"/>
  <c r="R36"/>
  <c r="T36" s="1"/>
  <c r="O36"/>
  <c r="S35"/>
  <c r="R35"/>
  <c r="O35"/>
  <c r="S34"/>
  <c r="R34"/>
  <c r="O34"/>
  <c r="S33"/>
  <c r="R33"/>
  <c r="O33"/>
  <c r="S32"/>
  <c r="R32"/>
  <c r="T32" s="1"/>
  <c r="O32"/>
  <c r="S31"/>
  <c r="R31"/>
  <c r="O31"/>
  <c r="S30"/>
  <c r="R30"/>
  <c r="O30"/>
  <c r="S29"/>
  <c r="R29"/>
  <c r="O29"/>
  <c r="S28"/>
  <c r="R28"/>
  <c r="T28" s="1"/>
  <c r="O28"/>
  <c r="S27"/>
  <c r="R27"/>
  <c r="O27"/>
  <c r="S26"/>
  <c r="R26"/>
  <c r="T26" s="1"/>
  <c r="O26"/>
  <c r="S25"/>
  <c r="R25"/>
  <c r="O25"/>
  <c r="S24"/>
  <c r="R24"/>
  <c r="T24" s="1"/>
  <c r="O24"/>
  <c r="S23"/>
  <c r="R23"/>
  <c r="O23"/>
  <c r="S22"/>
  <c r="R22"/>
  <c r="T22" s="1"/>
  <c r="O22"/>
  <c r="S21"/>
  <c r="R21"/>
  <c r="O21"/>
  <c r="S20"/>
  <c r="R20"/>
  <c r="T20" s="1"/>
  <c r="O20"/>
  <c r="S19"/>
  <c r="R19"/>
  <c r="O19"/>
  <c r="S18"/>
  <c r="R18"/>
  <c r="T18" s="1"/>
  <c r="O18"/>
  <c r="S17"/>
  <c r="R17"/>
  <c r="O17"/>
  <c r="S16"/>
  <c r="R16"/>
  <c r="T16" s="1"/>
  <c r="O16"/>
  <c r="S15"/>
  <c r="R15"/>
  <c r="O15"/>
  <c r="S14"/>
  <c r="R14"/>
  <c r="T14" s="1"/>
  <c r="O14"/>
  <c r="S13"/>
  <c r="R13"/>
  <c r="O13"/>
  <c r="S12"/>
  <c r="R12"/>
  <c r="O12"/>
  <c r="S11"/>
  <c r="R11"/>
  <c r="O11"/>
  <c r="S10"/>
  <c r="R10"/>
  <c r="T10" s="1"/>
  <c r="O10"/>
  <c r="R114" i="17"/>
  <c r="Q114"/>
  <c r="N114"/>
  <c r="R113"/>
  <c r="Q113"/>
  <c r="S113" s="1"/>
  <c r="N113"/>
  <c r="R112"/>
  <c r="Q112"/>
  <c r="N112"/>
  <c r="R111"/>
  <c r="Q111"/>
  <c r="S111" s="1"/>
  <c r="N111"/>
  <c r="R110"/>
  <c r="Q110"/>
  <c r="N110"/>
  <c r="R109"/>
  <c r="Q109"/>
  <c r="S109" s="1"/>
  <c r="N109"/>
  <c r="R108"/>
  <c r="Q108"/>
  <c r="N108"/>
  <c r="R107"/>
  <c r="Q107"/>
  <c r="S107" s="1"/>
  <c r="N107"/>
  <c r="R106"/>
  <c r="Q106"/>
  <c r="N106"/>
  <c r="R105"/>
  <c r="Q105"/>
  <c r="S105" s="1"/>
  <c r="N105"/>
  <c r="R104"/>
  <c r="Q104"/>
  <c r="N104"/>
  <c r="R103"/>
  <c r="Q103"/>
  <c r="S103" s="1"/>
  <c r="N103"/>
  <c r="R102"/>
  <c r="Q102"/>
  <c r="N102"/>
  <c r="R101"/>
  <c r="Q101"/>
  <c r="S101" s="1"/>
  <c r="N101"/>
  <c r="R100"/>
  <c r="Q100"/>
  <c r="N100"/>
  <c r="R99"/>
  <c r="Q99"/>
  <c r="S99" s="1"/>
  <c r="N99"/>
  <c r="R98"/>
  <c r="Q98"/>
  <c r="N98"/>
  <c r="R97"/>
  <c r="Q97"/>
  <c r="S97" s="1"/>
  <c r="N97"/>
  <c r="R96"/>
  <c r="Q96"/>
  <c r="N96"/>
  <c r="R95"/>
  <c r="Q95"/>
  <c r="S95" s="1"/>
  <c r="N95"/>
  <c r="R94"/>
  <c r="Q94"/>
  <c r="N94"/>
  <c r="R93"/>
  <c r="Q93"/>
  <c r="S93" s="1"/>
  <c r="N93"/>
  <c r="R92"/>
  <c r="Q92"/>
  <c r="N92"/>
  <c r="R91"/>
  <c r="Q91"/>
  <c r="S91" s="1"/>
  <c r="N91"/>
  <c r="R90"/>
  <c r="Q90"/>
  <c r="N90"/>
  <c r="R89"/>
  <c r="Q89"/>
  <c r="S89" s="1"/>
  <c r="N89"/>
  <c r="R88"/>
  <c r="Q88"/>
  <c r="N88"/>
  <c r="R87"/>
  <c r="Q87"/>
  <c r="S87" s="1"/>
  <c r="N87"/>
  <c r="R86"/>
  <c r="Q86"/>
  <c r="N86"/>
  <c r="R85"/>
  <c r="Q85"/>
  <c r="S85" s="1"/>
  <c r="N85"/>
  <c r="R84"/>
  <c r="Q84"/>
  <c r="N84"/>
  <c r="R83"/>
  <c r="Q83"/>
  <c r="S83" s="1"/>
  <c r="N83"/>
  <c r="R82"/>
  <c r="Q82"/>
  <c r="N82"/>
  <c r="R81"/>
  <c r="Q81"/>
  <c r="S81" s="1"/>
  <c r="N81"/>
  <c r="R80"/>
  <c r="Q80"/>
  <c r="N80"/>
  <c r="R79"/>
  <c r="Q79"/>
  <c r="S79" s="1"/>
  <c r="N79"/>
  <c r="R78"/>
  <c r="Q78"/>
  <c r="N78"/>
  <c r="R77"/>
  <c r="Q77"/>
  <c r="S77" s="1"/>
  <c r="N77"/>
  <c r="R76"/>
  <c r="Q76"/>
  <c r="N76"/>
  <c r="R75"/>
  <c r="Q75"/>
  <c r="S75" s="1"/>
  <c r="N75"/>
  <c r="R74"/>
  <c r="Q74"/>
  <c r="N74"/>
  <c r="R73"/>
  <c r="Q73"/>
  <c r="S73" s="1"/>
  <c r="N73"/>
  <c r="R72"/>
  <c r="Q72"/>
  <c r="N72"/>
  <c r="R71"/>
  <c r="Q71"/>
  <c r="S71" s="1"/>
  <c r="N71"/>
  <c r="R70"/>
  <c r="Q70"/>
  <c r="N70"/>
  <c r="R69"/>
  <c r="Q69"/>
  <c r="S69" s="1"/>
  <c r="N69"/>
  <c r="R68"/>
  <c r="Q68"/>
  <c r="N68"/>
  <c r="R67"/>
  <c r="Q67"/>
  <c r="S67" s="1"/>
  <c r="N67"/>
  <c r="R66"/>
  <c r="Q66"/>
  <c r="N66"/>
  <c r="R65"/>
  <c r="Q65"/>
  <c r="S65" s="1"/>
  <c r="N65"/>
  <c r="R64"/>
  <c r="Q64"/>
  <c r="N64"/>
  <c r="R63"/>
  <c r="Q63"/>
  <c r="S63" s="1"/>
  <c r="N63"/>
  <c r="R62"/>
  <c r="Q62"/>
  <c r="N62"/>
  <c r="R61"/>
  <c r="Q61"/>
  <c r="S61" s="1"/>
  <c r="N61"/>
  <c r="R60"/>
  <c r="Q60"/>
  <c r="N60"/>
  <c r="R59"/>
  <c r="Q59"/>
  <c r="S59" s="1"/>
  <c r="N59"/>
  <c r="R58"/>
  <c r="Q58"/>
  <c r="N58"/>
  <c r="R57"/>
  <c r="Q57"/>
  <c r="S57" s="1"/>
  <c r="N57"/>
  <c r="R56"/>
  <c r="Q56"/>
  <c r="N56"/>
  <c r="R55"/>
  <c r="Q55"/>
  <c r="S55" s="1"/>
  <c r="N55"/>
  <c r="R54"/>
  <c r="Q54"/>
  <c r="N54"/>
  <c r="R53"/>
  <c r="Q53"/>
  <c r="S53" s="1"/>
  <c r="N53"/>
  <c r="R52"/>
  <c r="Q52"/>
  <c r="N52"/>
  <c r="R51"/>
  <c r="Q51"/>
  <c r="S51" s="1"/>
  <c r="N51"/>
  <c r="R50"/>
  <c r="Q50"/>
  <c r="N50"/>
  <c r="R49"/>
  <c r="Q49"/>
  <c r="S49" s="1"/>
  <c r="N49"/>
  <c r="R48"/>
  <c r="Q48"/>
  <c r="N48"/>
  <c r="R47"/>
  <c r="Q47"/>
  <c r="S47" s="1"/>
  <c r="N47"/>
  <c r="R46"/>
  <c r="Q46"/>
  <c r="N46"/>
  <c r="R45"/>
  <c r="Q45"/>
  <c r="S45" s="1"/>
  <c r="N45"/>
  <c r="R44"/>
  <c r="Q44"/>
  <c r="N44"/>
  <c r="R43"/>
  <c r="Q43"/>
  <c r="N43"/>
  <c r="R42"/>
  <c r="S42" s="1"/>
  <c r="Q42"/>
  <c r="N42"/>
  <c r="R41"/>
  <c r="Q41"/>
  <c r="N41"/>
  <c r="R40"/>
  <c r="Q40"/>
  <c r="N40"/>
  <c r="R39"/>
  <c r="Q39"/>
  <c r="N39"/>
  <c r="R38"/>
  <c r="S38" s="1"/>
  <c r="Q38"/>
  <c r="N38"/>
  <c r="R37"/>
  <c r="Q37"/>
  <c r="N37"/>
  <c r="R36"/>
  <c r="S36" s="1"/>
  <c r="Q36"/>
  <c r="N36"/>
  <c r="R35"/>
  <c r="Q35"/>
  <c r="N35"/>
  <c r="R34"/>
  <c r="S34" s="1"/>
  <c r="Q34"/>
  <c r="N34"/>
  <c r="R33"/>
  <c r="Q33"/>
  <c r="N33"/>
  <c r="R32"/>
  <c r="S32" s="1"/>
  <c r="Q32"/>
  <c r="N32"/>
  <c r="R31"/>
  <c r="Q31"/>
  <c r="N31"/>
  <c r="R30"/>
  <c r="S30" s="1"/>
  <c r="Q30"/>
  <c r="N30"/>
  <c r="R29"/>
  <c r="Q29"/>
  <c r="S29" s="1"/>
  <c r="N29"/>
  <c r="R28"/>
  <c r="Q28"/>
  <c r="N28"/>
  <c r="R27"/>
  <c r="Q27"/>
  <c r="S27" s="1"/>
  <c r="N27"/>
  <c r="R26"/>
  <c r="Q26"/>
  <c r="N26"/>
  <c r="R25"/>
  <c r="Q25"/>
  <c r="S25" s="1"/>
  <c r="N25"/>
  <c r="R24"/>
  <c r="Q24"/>
  <c r="N24"/>
  <c r="R23"/>
  <c r="Q23"/>
  <c r="S23" s="1"/>
  <c r="N23"/>
  <c r="R22"/>
  <c r="Q22"/>
  <c r="N22"/>
  <c r="R21"/>
  <c r="Q21"/>
  <c r="S21" s="1"/>
  <c r="N21"/>
  <c r="R20"/>
  <c r="Q20"/>
  <c r="N20"/>
  <c r="R19"/>
  <c r="Q19"/>
  <c r="S19" s="1"/>
  <c r="N19"/>
  <c r="R18"/>
  <c r="Q18"/>
  <c r="N18"/>
  <c r="R17"/>
  <c r="Q17"/>
  <c r="S17" s="1"/>
  <c r="N17"/>
  <c r="R16"/>
  <c r="Q16"/>
  <c r="N16"/>
  <c r="R15"/>
  <c r="Q15"/>
  <c r="S15" s="1"/>
  <c r="N15"/>
  <c r="R14"/>
  <c r="Q14"/>
  <c r="N14"/>
  <c r="R13"/>
  <c r="Q13"/>
  <c r="S13" s="1"/>
  <c r="N13"/>
  <c r="R12"/>
  <c r="Q12"/>
  <c r="N12"/>
  <c r="R11"/>
  <c r="Q11"/>
  <c r="S11" s="1"/>
  <c r="N11"/>
  <c r="R10"/>
  <c r="Q10"/>
  <c r="N10"/>
  <c r="Q74" i="16"/>
  <c r="P74"/>
  <c r="M74"/>
  <c r="Q73"/>
  <c r="P73"/>
  <c r="M73"/>
  <c r="Q72"/>
  <c r="P72"/>
  <c r="M72"/>
  <c r="Q71"/>
  <c r="P71"/>
  <c r="M71"/>
  <c r="Q70"/>
  <c r="P70"/>
  <c r="M70"/>
  <c r="Q69"/>
  <c r="P69"/>
  <c r="M69"/>
  <c r="Q68"/>
  <c r="P68"/>
  <c r="M68"/>
  <c r="Q67"/>
  <c r="P67"/>
  <c r="M67"/>
  <c r="Q66"/>
  <c r="P66"/>
  <c r="M66"/>
  <c r="Q65"/>
  <c r="P65"/>
  <c r="M65"/>
  <c r="Q64"/>
  <c r="P64"/>
  <c r="M64"/>
  <c r="Q63"/>
  <c r="P63"/>
  <c r="M63"/>
  <c r="Q62"/>
  <c r="P62"/>
  <c r="M62"/>
  <c r="Q61"/>
  <c r="P61"/>
  <c r="M61"/>
  <c r="Q60"/>
  <c r="P60"/>
  <c r="M60"/>
  <c r="Q59"/>
  <c r="P59"/>
  <c r="M59"/>
  <c r="Q58"/>
  <c r="P58"/>
  <c r="M58"/>
  <c r="Q57"/>
  <c r="P57"/>
  <c r="M57"/>
  <c r="Q56"/>
  <c r="P56"/>
  <c r="M56"/>
  <c r="Q55"/>
  <c r="P55"/>
  <c r="M55"/>
  <c r="Q54"/>
  <c r="P54"/>
  <c r="M54"/>
  <c r="Q53"/>
  <c r="P53"/>
  <c r="M53"/>
  <c r="Q52"/>
  <c r="P52"/>
  <c r="M52"/>
  <c r="Q51"/>
  <c r="P51"/>
  <c r="M51"/>
  <c r="Q50"/>
  <c r="P50"/>
  <c r="M50"/>
  <c r="Q49"/>
  <c r="P49"/>
  <c r="M49"/>
  <c r="Q48"/>
  <c r="P48"/>
  <c r="M48"/>
  <c r="Q47"/>
  <c r="P47"/>
  <c r="M47"/>
  <c r="Q46"/>
  <c r="P46"/>
  <c r="M46"/>
  <c r="Q45"/>
  <c r="P45"/>
  <c r="M45"/>
  <c r="Q44"/>
  <c r="P44"/>
  <c r="M44"/>
  <c r="Q43"/>
  <c r="P43"/>
  <c r="M43"/>
  <c r="Q42"/>
  <c r="P42"/>
  <c r="M42"/>
  <c r="Q41"/>
  <c r="P41"/>
  <c r="M41"/>
  <c r="Q40"/>
  <c r="P40"/>
  <c r="M40"/>
  <c r="Q39"/>
  <c r="P39"/>
  <c r="M39"/>
  <c r="Q38"/>
  <c r="P38"/>
  <c r="M38"/>
  <c r="Q37"/>
  <c r="P37"/>
  <c r="M37"/>
  <c r="Q36"/>
  <c r="P36"/>
  <c r="M36"/>
  <c r="Q35"/>
  <c r="P35"/>
  <c r="M35"/>
  <c r="Q34"/>
  <c r="P34"/>
  <c r="M34"/>
  <c r="Q33"/>
  <c r="P33"/>
  <c r="M33"/>
  <c r="Q32"/>
  <c r="P32"/>
  <c r="M32"/>
  <c r="Q31"/>
  <c r="P31"/>
  <c r="M31"/>
  <c r="Q30"/>
  <c r="P30"/>
  <c r="M30"/>
  <c r="Q29"/>
  <c r="P29"/>
  <c r="M29"/>
  <c r="Q28"/>
  <c r="P28"/>
  <c r="M28"/>
  <c r="Q27"/>
  <c r="P27"/>
  <c r="M27"/>
  <c r="Q26"/>
  <c r="P26"/>
  <c r="M26"/>
  <c r="Q25"/>
  <c r="P25"/>
  <c r="M25"/>
  <c r="Q24"/>
  <c r="P24"/>
  <c r="M24"/>
  <c r="Q23"/>
  <c r="P23"/>
  <c r="M23"/>
  <c r="Q22"/>
  <c r="P22"/>
  <c r="M22"/>
  <c r="Q21"/>
  <c r="P21"/>
  <c r="M21"/>
  <c r="Q20"/>
  <c r="P20"/>
  <c r="M20"/>
  <c r="Q19"/>
  <c r="P19"/>
  <c r="M19"/>
  <c r="Q18"/>
  <c r="P18"/>
  <c r="M18"/>
  <c r="Q17"/>
  <c r="P17"/>
  <c r="M17"/>
  <c r="Q16"/>
  <c r="P16"/>
  <c r="M16"/>
  <c r="Q15"/>
  <c r="P15"/>
  <c r="M15"/>
  <c r="Q14"/>
  <c r="P14"/>
  <c r="M14"/>
  <c r="Q13"/>
  <c r="P13"/>
  <c r="M13"/>
  <c r="Q12"/>
  <c r="P12"/>
  <c r="M12"/>
  <c r="Q11"/>
  <c r="P11"/>
  <c r="M11"/>
  <c r="Q10"/>
  <c r="P10"/>
  <c r="M10"/>
  <c r="R11" l="1"/>
  <c r="R15"/>
  <c r="R19"/>
  <c r="R23"/>
  <c r="R27"/>
  <c r="R31"/>
  <c r="R35"/>
  <c r="R39"/>
  <c r="R43"/>
  <c r="R47"/>
  <c r="R51"/>
  <c r="R55"/>
  <c r="R59"/>
  <c r="R63"/>
  <c r="R67"/>
  <c r="R71"/>
  <c r="S10" i="17"/>
  <c r="S14"/>
  <c r="S18"/>
  <c r="S22"/>
  <c r="S26"/>
  <c r="S31"/>
  <c r="S35"/>
  <c r="S39"/>
  <c r="S43"/>
  <c r="S46"/>
  <c r="S50"/>
  <c r="S54"/>
  <c r="S58"/>
  <c r="S62"/>
  <c r="S66"/>
  <c r="S70"/>
  <c r="S74"/>
  <c r="S78"/>
  <c r="S82"/>
  <c r="S86"/>
  <c r="S90"/>
  <c r="S94"/>
  <c r="S98"/>
  <c r="S102"/>
  <c r="S106"/>
  <c r="S110"/>
  <c r="S114"/>
  <c r="T61" i="23"/>
  <c r="T65"/>
  <c r="T69"/>
  <c r="T73"/>
  <c r="S14" i="22"/>
  <c r="S18"/>
  <c r="S22"/>
  <c r="S26"/>
  <c r="S30"/>
  <c r="S34"/>
  <c r="S38"/>
  <c r="S42"/>
  <c r="S46"/>
  <c r="S50"/>
  <c r="S54"/>
  <c r="S58"/>
  <c r="S62"/>
  <c r="S66"/>
  <c r="S70"/>
  <c r="S12" i="21"/>
  <c r="S16"/>
  <c r="S20"/>
  <c r="S24"/>
  <c r="S28"/>
  <c r="S32"/>
  <c r="S36"/>
  <c r="S40"/>
  <c r="S44"/>
  <c r="S47"/>
  <c r="S51"/>
  <c r="S55"/>
  <c r="S59"/>
  <c r="T10" i="20"/>
  <c r="T22"/>
  <c r="T26"/>
  <c r="T30"/>
  <c r="T34"/>
  <c r="T38"/>
  <c r="T42"/>
  <c r="T46"/>
  <c r="T49"/>
  <c r="T53"/>
  <c r="T57"/>
  <c r="T61"/>
  <c r="T65"/>
  <c r="T69"/>
  <c r="T73"/>
  <c r="T77"/>
  <c r="T81"/>
  <c r="T11" i="19"/>
  <c r="T15"/>
  <c r="T19"/>
  <c r="T23"/>
  <c r="T27"/>
  <c r="T31"/>
  <c r="T35"/>
  <c r="T39"/>
  <c r="T43"/>
  <c r="T47"/>
  <c r="T51"/>
  <c r="T55"/>
  <c r="T59"/>
  <c r="T63"/>
  <c r="T67"/>
  <c r="T71"/>
  <c r="T75"/>
  <c r="T79"/>
  <c r="T83"/>
  <c r="T10" i="18"/>
  <c r="T14"/>
  <c r="T18"/>
  <c r="T22"/>
  <c r="T26"/>
  <c r="T30"/>
  <c r="T34"/>
  <c r="T38"/>
  <c r="T42"/>
  <c r="T12" i="24"/>
  <c r="T16"/>
  <c r="T20"/>
  <c r="T24"/>
  <c r="T28"/>
  <c r="T32"/>
  <c r="T36"/>
  <c r="T40"/>
  <c r="T44"/>
  <c r="T48"/>
  <c r="T11" i="25"/>
  <c r="T15"/>
  <c r="T19"/>
  <c r="T23"/>
  <c r="T27"/>
  <c r="T13" i="26"/>
  <c r="T17"/>
  <c r="T12" i="27"/>
  <c r="T16"/>
  <c r="T20"/>
  <c r="T24"/>
  <c r="T28"/>
  <c r="T32"/>
  <c r="T36"/>
  <c r="T40"/>
  <c r="S21" i="28"/>
  <c r="S22"/>
  <c r="S25"/>
  <c r="S29"/>
  <c r="S33"/>
  <c r="S11" i="38"/>
  <c r="S15"/>
  <c r="S19"/>
  <c r="S27"/>
  <c r="S31"/>
  <c r="S35"/>
  <c r="S39"/>
  <c r="S43"/>
  <c r="T19" i="37"/>
  <c r="T28"/>
  <c r="T10" i="36"/>
  <c r="T15"/>
  <c r="T19"/>
  <c r="T23"/>
  <c r="T27"/>
  <c r="S11" i="35"/>
  <c r="S15"/>
  <c r="S19"/>
  <c r="S23"/>
  <c r="S27"/>
  <c r="S31"/>
  <c r="S13" i="43"/>
  <c r="S17"/>
  <c r="S21"/>
  <c r="S25"/>
  <c r="T12" i="14"/>
  <c r="T16"/>
  <c r="T20"/>
  <c r="T24"/>
  <c r="T28"/>
  <c r="T32"/>
  <c r="T36"/>
  <c r="T40"/>
  <c r="U11" i="44"/>
  <c r="U15"/>
  <c r="U19"/>
  <c r="U23"/>
  <c r="U27"/>
  <c r="U31"/>
  <c r="U34"/>
  <c r="U38"/>
  <c r="U42"/>
  <c r="U46"/>
  <c r="U50"/>
  <c r="U54"/>
  <c r="S27" i="46"/>
  <c r="S32"/>
  <c r="S40"/>
  <c r="N48"/>
  <c r="S51"/>
  <c r="S60"/>
  <c r="S61"/>
  <c r="S12" i="17"/>
  <c r="S16"/>
  <c r="S20"/>
  <c r="S24"/>
  <c r="S28"/>
  <c r="S33"/>
  <c r="S37"/>
  <c r="S40"/>
  <c r="S41"/>
  <c r="S44"/>
  <c r="S48"/>
  <c r="S52"/>
  <c r="S56"/>
  <c r="S60"/>
  <c r="S64"/>
  <c r="S68"/>
  <c r="S72"/>
  <c r="S76"/>
  <c r="S80"/>
  <c r="S84"/>
  <c r="S88"/>
  <c r="S92"/>
  <c r="S96"/>
  <c r="S100"/>
  <c r="S104"/>
  <c r="S108"/>
  <c r="S112"/>
  <c r="T11" i="23"/>
  <c r="T15"/>
  <c r="T19"/>
  <c r="T23"/>
  <c r="T27"/>
  <c r="T31"/>
  <c r="T35"/>
  <c r="T39"/>
  <c r="T43"/>
  <c r="T47"/>
  <c r="T51"/>
  <c r="T55"/>
  <c r="T59"/>
  <c r="T63"/>
  <c r="T67"/>
  <c r="T71"/>
  <c r="T75"/>
  <c r="S12" i="22"/>
  <c r="S16"/>
  <c r="S20"/>
  <c r="S24"/>
  <c r="S28"/>
  <c r="S32"/>
  <c r="S36"/>
  <c r="S40"/>
  <c r="S44"/>
  <c r="S48"/>
  <c r="S52"/>
  <c r="S56"/>
  <c r="S60"/>
  <c r="S64"/>
  <c r="S68"/>
  <c r="S72"/>
  <c r="S14" i="21"/>
  <c r="S18"/>
  <c r="S22"/>
  <c r="S26"/>
  <c r="S30"/>
  <c r="S34"/>
  <c r="S38"/>
  <c r="S42"/>
  <c r="S46"/>
  <c r="S49"/>
  <c r="S53"/>
  <c r="S57"/>
  <c r="T12" i="20"/>
  <c r="T16"/>
  <c r="T20"/>
  <c r="T24"/>
  <c r="T28"/>
  <c r="T32"/>
  <c r="T36"/>
  <c r="T40"/>
  <c r="T44"/>
  <c r="T13" i="19"/>
  <c r="T17"/>
  <c r="T21"/>
  <c r="T25"/>
  <c r="T29"/>
  <c r="T33"/>
  <c r="T37"/>
  <c r="T41"/>
  <c r="T45"/>
  <c r="T49"/>
  <c r="T53"/>
  <c r="T57"/>
  <c r="T61"/>
  <c r="T65"/>
  <c r="T69"/>
  <c r="T73"/>
  <c r="T77"/>
  <c r="T81"/>
  <c r="T85"/>
  <c r="T12" i="18"/>
  <c r="T16"/>
  <c r="T20"/>
  <c r="T24"/>
  <c r="T28"/>
  <c r="T32"/>
  <c r="T36"/>
  <c r="T40"/>
  <c r="T10" i="27"/>
  <c r="T14"/>
  <c r="T18"/>
  <c r="T22"/>
  <c r="T26"/>
  <c r="T30"/>
  <c r="T34"/>
  <c r="T38"/>
  <c r="S11" i="28"/>
  <c r="S15"/>
  <c r="S19"/>
  <c r="S27"/>
  <c r="S31"/>
  <c r="S12" i="33"/>
  <c r="T22" i="39"/>
  <c r="S13" i="38"/>
  <c r="S17"/>
  <c r="S21"/>
  <c r="S25"/>
  <c r="S29"/>
  <c r="S33"/>
  <c r="S37"/>
  <c r="S41"/>
  <c r="S45"/>
  <c r="T22" i="37"/>
  <c r="T26"/>
  <c r="T30"/>
  <c r="T12" i="36"/>
  <c r="T13"/>
  <c r="T17"/>
  <c r="T21"/>
  <c r="T25"/>
  <c r="T29"/>
  <c r="S13" i="35"/>
  <c r="S17"/>
  <c r="S21"/>
  <c r="S25"/>
  <c r="S29"/>
  <c r="S11" i="42"/>
  <c r="S15"/>
  <c r="S19"/>
  <c r="S23"/>
  <c r="S27"/>
  <c r="S31"/>
  <c r="S11" i="43"/>
  <c r="S15"/>
  <c r="S19"/>
  <c r="S23"/>
  <c r="T11" i="41"/>
  <c r="T15"/>
  <c r="T19"/>
  <c r="T23"/>
  <c r="T27"/>
  <c r="T31"/>
  <c r="T35"/>
  <c r="T39"/>
  <c r="T43"/>
  <c r="T47"/>
  <c r="T10" i="14"/>
  <c r="T14"/>
  <c r="T18"/>
  <c r="T22"/>
  <c r="T26"/>
  <c r="T30"/>
  <c r="T34"/>
  <c r="T38"/>
  <c r="T42"/>
  <c r="U13" i="44"/>
  <c r="U17"/>
  <c r="U21"/>
  <c r="U25"/>
  <c r="U29"/>
  <c r="U33"/>
  <c r="U36"/>
  <c r="U40"/>
  <c r="U44"/>
  <c r="U48"/>
  <c r="U52"/>
  <c r="U56"/>
  <c r="S29" i="46"/>
  <c r="S38"/>
  <c r="S42"/>
  <c r="S47"/>
  <c r="S53"/>
  <c r="S58"/>
  <c r="N61"/>
  <c r="T9" i="45"/>
  <c r="R20" i="49"/>
  <c r="R24"/>
  <c r="R28"/>
  <c r="R33"/>
  <c r="R37"/>
  <c r="R31"/>
  <c r="R13"/>
  <c r="R17"/>
  <c r="R21"/>
  <c r="R25"/>
  <c r="R32"/>
  <c r="R35"/>
  <c r="R16"/>
  <c r="R23"/>
  <c r="R29"/>
  <c r="R14"/>
  <c r="R18"/>
  <c r="R22"/>
  <c r="R26"/>
  <c r="M30"/>
  <c r="R36"/>
  <c r="S12" i="46"/>
  <c r="S16"/>
  <c r="S20"/>
  <c r="S24"/>
  <c r="S31"/>
  <c r="N38"/>
  <c r="S41"/>
  <c r="S46"/>
  <c r="S50"/>
  <c r="S62"/>
  <c r="S10"/>
  <c r="S14"/>
  <c r="S18"/>
  <c r="S22"/>
  <c r="N26"/>
  <c r="S34"/>
  <c r="S36"/>
  <c r="S37"/>
  <c r="S39"/>
  <c r="S44"/>
  <c r="N47"/>
  <c r="S48"/>
  <c r="T13" i="14"/>
  <c r="T17"/>
  <c r="T21"/>
  <c r="T25"/>
  <c r="T29"/>
  <c r="T33"/>
  <c r="T37"/>
  <c r="T41"/>
  <c r="T11"/>
  <c r="T15"/>
  <c r="T19"/>
  <c r="T23"/>
  <c r="T27"/>
  <c r="T31"/>
  <c r="T35"/>
  <c r="T39"/>
  <c r="T43"/>
  <c r="T42" i="41"/>
  <c r="T46"/>
  <c r="T13"/>
  <c r="T17"/>
  <c r="T21"/>
  <c r="T25"/>
  <c r="T29"/>
  <c r="T33"/>
  <c r="T37"/>
  <c r="T41"/>
  <c r="T45"/>
  <c r="T49"/>
  <c r="S10" i="43"/>
  <c r="S14"/>
  <c r="S18"/>
  <c r="S22"/>
  <c r="S12"/>
  <c r="S16"/>
  <c r="S20"/>
  <c r="S24"/>
  <c r="S30" i="42"/>
  <c r="S13"/>
  <c r="S17"/>
  <c r="S21"/>
  <c r="S25"/>
  <c r="S29"/>
  <c r="S33"/>
  <c r="S12" i="35"/>
  <c r="S16"/>
  <c r="S20"/>
  <c r="S24"/>
  <c r="S28"/>
  <c r="S10"/>
  <c r="S14"/>
  <c r="S18"/>
  <c r="S22"/>
  <c r="S26"/>
  <c r="S30"/>
  <c r="T13" i="37"/>
  <c r="T17"/>
  <c r="T25"/>
  <c r="T29"/>
  <c r="T11"/>
  <c r="T15"/>
  <c r="T23"/>
  <c r="T27"/>
  <c r="T31"/>
  <c r="T32"/>
  <c r="T16"/>
  <c r="T24"/>
  <c r="S23" i="38"/>
  <c r="S12"/>
  <c r="S16"/>
  <c r="S20"/>
  <c r="S24"/>
  <c r="S28"/>
  <c r="S32"/>
  <c r="S36"/>
  <c r="S40"/>
  <c r="S44"/>
  <c r="T10" i="39"/>
  <c r="T14"/>
  <c r="T18"/>
  <c r="T12"/>
  <c r="T16"/>
  <c r="T20"/>
  <c r="T12" i="40"/>
  <c r="T10"/>
  <c r="T14"/>
  <c r="S10" i="33"/>
  <c r="T11" i="31"/>
  <c r="T15"/>
  <c r="T19"/>
  <c r="T23"/>
  <c r="T27"/>
  <c r="T31"/>
  <c r="T35"/>
  <c r="T39"/>
  <c r="T43"/>
  <c r="T47"/>
  <c r="T51"/>
  <c r="T55"/>
  <c r="T59"/>
  <c r="T63"/>
  <c r="T67"/>
  <c r="T13"/>
  <c r="T17"/>
  <c r="T21"/>
  <c r="T25"/>
  <c r="T29"/>
  <c r="T33"/>
  <c r="T37"/>
  <c r="T41"/>
  <c r="T45"/>
  <c r="T49"/>
  <c r="T53"/>
  <c r="T57"/>
  <c r="T61"/>
  <c r="T65"/>
  <c r="T12" i="30"/>
  <c r="T16"/>
  <c r="T20"/>
  <c r="T24"/>
  <c r="T28"/>
  <c r="T32"/>
  <c r="T36"/>
  <c r="T40"/>
  <c r="T44"/>
  <c r="T48"/>
  <c r="T52"/>
  <c r="T10"/>
  <c r="T14"/>
  <c r="T18"/>
  <c r="T22"/>
  <c r="T26"/>
  <c r="T30"/>
  <c r="T34"/>
  <c r="T38"/>
  <c r="T42"/>
  <c r="T46"/>
  <c r="T50"/>
  <c r="T54"/>
  <c r="S13" i="28"/>
  <c r="S17"/>
  <c r="S23"/>
  <c r="S24"/>
  <c r="S28"/>
  <c r="S32"/>
  <c r="T11" i="27"/>
  <c r="T15"/>
  <c r="T19"/>
  <c r="T23"/>
  <c r="T27"/>
  <c r="T31"/>
  <c r="T35"/>
  <c r="T39"/>
  <c r="T13"/>
  <c r="T17"/>
  <c r="T21"/>
  <c r="T25"/>
  <c r="T29"/>
  <c r="T33"/>
  <c r="T37"/>
  <c r="T14" i="26"/>
  <c r="T11"/>
  <c r="T15"/>
  <c r="T12" i="25"/>
  <c r="T13"/>
  <c r="T17"/>
  <c r="T21"/>
  <c r="T25"/>
  <c r="T13" i="18"/>
  <c r="T17"/>
  <c r="T21"/>
  <c r="T25"/>
  <c r="T29"/>
  <c r="T33"/>
  <c r="T37"/>
  <c r="T41"/>
  <c r="T11"/>
  <c r="T15"/>
  <c r="T19"/>
  <c r="T23"/>
  <c r="T27"/>
  <c r="T31"/>
  <c r="T35"/>
  <c r="T39"/>
  <c r="T43"/>
  <c r="T13" i="24"/>
  <c r="T17"/>
  <c r="T21"/>
  <c r="T25"/>
  <c r="T19"/>
  <c r="T37"/>
  <c r="T29"/>
  <c r="T33"/>
  <c r="T10"/>
  <c r="T14"/>
  <c r="T18"/>
  <c r="T22"/>
  <c r="T26"/>
  <c r="T30"/>
  <c r="T34"/>
  <c r="T38"/>
  <c r="T42"/>
  <c r="T46"/>
  <c r="T50"/>
  <c r="T13" i="20"/>
  <c r="T17"/>
  <c r="T21"/>
  <c r="T25"/>
  <c r="T29"/>
  <c r="T33"/>
  <c r="T37"/>
  <c r="T41"/>
  <c r="T45"/>
  <c r="T14"/>
  <c r="T18"/>
  <c r="T47"/>
  <c r="T51"/>
  <c r="T55"/>
  <c r="T59"/>
  <c r="T63"/>
  <c r="T67"/>
  <c r="T71"/>
  <c r="T75"/>
  <c r="T79"/>
  <c r="T83"/>
  <c r="S13" i="22"/>
  <c r="S17"/>
  <c r="S21"/>
  <c r="S25"/>
  <c r="S29"/>
  <c r="S33"/>
  <c r="S37"/>
  <c r="S41"/>
  <c r="S45"/>
  <c r="S49"/>
  <c r="S53"/>
  <c r="S57"/>
  <c r="S61"/>
  <c r="S65"/>
  <c r="S69"/>
  <c r="S73"/>
  <c r="S11"/>
  <c r="S15"/>
  <c r="S19"/>
  <c r="S23"/>
  <c r="S27"/>
  <c r="S31"/>
  <c r="S35"/>
  <c r="S39"/>
  <c r="S43"/>
  <c r="S47"/>
  <c r="S51"/>
  <c r="S55"/>
  <c r="S59"/>
  <c r="S63"/>
  <c r="S67"/>
  <c r="S71"/>
  <c r="T12" i="23"/>
  <c r="T13"/>
  <c r="T17"/>
  <c r="T21"/>
  <c r="T25"/>
  <c r="T29"/>
  <c r="T33"/>
  <c r="T37"/>
  <c r="T41"/>
  <c r="T45"/>
  <c r="T49"/>
  <c r="T53"/>
  <c r="T57"/>
  <c r="T77"/>
  <c r="T30"/>
  <c r="T34"/>
  <c r="T38"/>
  <c r="T42"/>
  <c r="T50"/>
  <c r="T54"/>
  <c r="T58"/>
  <c r="T62"/>
  <c r="T66"/>
  <c r="T70"/>
  <c r="T74"/>
  <c r="R10" i="16"/>
  <c r="R14"/>
  <c r="R18"/>
  <c r="R26"/>
  <c r="R30"/>
  <c r="R50"/>
  <c r="R54"/>
  <c r="R58"/>
  <c r="R62"/>
  <c r="R66"/>
  <c r="R70"/>
  <c r="R40"/>
  <c r="R44"/>
  <c r="R56"/>
  <c r="R64"/>
  <c r="R22"/>
  <c r="R34"/>
  <c r="R38"/>
  <c r="R42"/>
  <c r="R46"/>
  <c r="R74"/>
  <c r="R16"/>
  <c r="R20"/>
  <c r="R36"/>
  <c r="R12"/>
  <c r="R24"/>
  <c r="R28"/>
  <c r="R32"/>
  <c r="R48"/>
  <c r="R52"/>
  <c r="R60"/>
  <c r="R68"/>
  <c r="R72"/>
  <c r="R13"/>
  <c r="R17"/>
  <c r="R21"/>
  <c r="R25"/>
  <c r="R29"/>
  <c r="R33"/>
  <c r="R37"/>
  <c r="R41"/>
  <c r="R45"/>
  <c r="R49"/>
  <c r="R53"/>
  <c r="R57"/>
  <c r="R61"/>
  <c r="R65"/>
  <c r="R69"/>
  <c r="R73"/>
  <c r="P103" i="13"/>
  <c r="R103" s="1"/>
  <c r="M103"/>
  <c r="P102"/>
  <c r="R102" s="1"/>
  <c r="M102"/>
  <c r="P101"/>
  <c r="R101" s="1"/>
  <c r="M101"/>
  <c r="P100"/>
  <c r="R100" s="1"/>
  <c r="M100"/>
  <c r="P99"/>
  <c r="R99" s="1"/>
  <c r="M99"/>
  <c r="P98"/>
  <c r="R98" s="1"/>
  <c r="M98"/>
  <c r="P97"/>
  <c r="R97" s="1"/>
  <c r="M97"/>
  <c r="P96"/>
  <c r="R96" s="1"/>
  <c r="M96"/>
  <c r="P95"/>
  <c r="R95" s="1"/>
  <c r="M95"/>
  <c r="R94"/>
  <c r="P94"/>
  <c r="M94"/>
  <c r="P93"/>
  <c r="R93" s="1"/>
  <c r="M93"/>
  <c r="P92"/>
  <c r="R92" s="1"/>
  <c r="M92"/>
  <c r="P91"/>
  <c r="R91" s="1"/>
  <c r="M91"/>
  <c r="P90"/>
  <c r="R90" s="1"/>
  <c r="M90"/>
  <c r="P89"/>
  <c r="R89" s="1"/>
  <c r="M89"/>
  <c r="P88"/>
  <c r="R88" s="1"/>
  <c r="M88"/>
  <c r="P87"/>
  <c r="R87" s="1"/>
  <c r="M87"/>
  <c r="R86"/>
  <c r="P86"/>
  <c r="M86"/>
  <c r="P85"/>
  <c r="R85" s="1"/>
  <c r="M85"/>
  <c r="P84"/>
  <c r="R84" s="1"/>
  <c r="M84"/>
  <c r="P83"/>
  <c r="R83" s="1"/>
  <c r="M83"/>
  <c r="P82"/>
  <c r="R82" s="1"/>
  <c r="M82"/>
  <c r="P81"/>
  <c r="R81" s="1"/>
  <c r="M81"/>
  <c r="P80"/>
  <c r="R80" s="1"/>
  <c r="M80"/>
  <c r="P79"/>
  <c r="R79" s="1"/>
  <c r="M79"/>
  <c r="R78"/>
  <c r="P78"/>
  <c r="M78"/>
  <c r="Q77"/>
  <c r="P77"/>
  <c r="M77"/>
  <c r="Q76"/>
  <c r="P76"/>
  <c r="M76"/>
  <c r="Q75"/>
  <c r="P75"/>
  <c r="R75" s="1"/>
  <c r="M75"/>
  <c r="Q74"/>
  <c r="P74"/>
  <c r="M74"/>
  <c r="Q73"/>
  <c r="P73"/>
  <c r="M73"/>
  <c r="Q72"/>
  <c r="P72"/>
  <c r="M72"/>
  <c r="Q71"/>
  <c r="P71"/>
  <c r="R71" s="1"/>
  <c r="M71"/>
  <c r="Q70"/>
  <c r="P70"/>
  <c r="M70"/>
  <c r="Q69"/>
  <c r="P69"/>
  <c r="M69"/>
  <c r="Q68"/>
  <c r="P68"/>
  <c r="M68"/>
  <c r="Q67"/>
  <c r="P67"/>
  <c r="R67" s="1"/>
  <c r="M67"/>
  <c r="Q66"/>
  <c r="P66"/>
  <c r="M66"/>
  <c r="Q65"/>
  <c r="P65"/>
  <c r="M65"/>
  <c r="Q64"/>
  <c r="P64"/>
  <c r="M64"/>
  <c r="Q63"/>
  <c r="P63"/>
  <c r="M63"/>
  <c r="Q62"/>
  <c r="P62"/>
  <c r="M62"/>
  <c r="Q61"/>
  <c r="P61"/>
  <c r="M61"/>
  <c r="Q60"/>
  <c r="P60"/>
  <c r="M60"/>
  <c r="Q59"/>
  <c r="P59"/>
  <c r="R59" s="1"/>
  <c r="M59"/>
  <c r="Q58"/>
  <c r="P58"/>
  <c r="M58"/>
  <c r="Q57"/>
  <c r="P57"/>
  <c r="M57"/>
  <c r="Q56"/>
  <c r="P56"/>
  <c r="M56"/>
  <c r="Q55"/>
  <c r="P55"/>
  <c r="R55" s="1"/>
  <c r="M55"/>
  <c r="Q54"/>
  <c r="P54"/>
  <c r="M54"/>
  <c r="Q53"/>
  <c r="P53"/>
  <c r="M53"/>
  <c r="Q52"/>
  <c r="P52"/>
  <c r="M52"/>
  <c r="Q51"/>
  <c r="P51"/>
  <c r="R51" s="1"/>
  <c r="M51"/>
  <c r="Q50"/>
  <c r="P50"/>
  <c r="M50"/>
  <c r="Q49"/>
  <c r="P49"/>
  <c r="M49"/>
  <c r="Q48"/>
  <c r="P48"/>
  <c r="M48"/>
  <c r="Q47"/>
  <c r="P47"/>
  <c r="R47" s="1"/>
  <c r="M47"/>
  <c r="Q46"/>
  <c r="P46"/>
  <c r="M46"/>
  <c r="Q45"/>
  <c r="P45"/>
  <c r="M45"/>
  <c r="Q44"/>
  <c r="P44"/>
  <c r="M44"/>
  <c r="Q43"/>
  <c r="P43"/>
  <c r="R43" s="1"/>
  <c r="M43"/>
  <c r="Q42"/>
  <c r="P42"/>
  <c r="M42"/>
  <c r="Q41"/>
  <c r="P41"/>
  <c r="M41"/>
  <c r="Q40"/>
  <c r="P40"/>
  <c r="M40"/>
  <c r="Q39"/>
  <c r="P39"/>
  <c r="R39" s="1"/>
  <c r="M39"/>
  <c r="Q38"/>
  <c r="P38"/>
  <c r="M38"/>
  <c r="Q37"/>
  <c r="P37"/>
  <c r="M37"/>
  <c r="Q36"/>
  <c r="P36"/>
  <c r="M36"/>
  <c r="Q35"/>
  <c r="P35"/>
  <c r="R35" s="1"/>
  <c r="M35"/>
  <c r="Q34"/>
  <c r="P34"/>
  <c r="M34"/>
  <c r="Q33"/>
  <c r="P33"/>
  <c r="M33"/>
  <c r="Q32"/>
  <c r="P32"/>
  <c r="M32"/>
  <c r="Q31"/>
  <c r="P31"/>
  <c r="R31" s="1"/>
  <c r="M31"/>
  <c r="Q30"/>
  <c r="P30"/>
  <c r="M30"/>
  <c r="Q29"/>
  <c r="P29"/>
  <c r="M29"/>
  <c r="Q28"/>
  <c r="P28"/>
  <c r="M28"/>
  <c r="Q27"/>
  <c r="P27"/>
  <c r="R27" s="1"/>
  <c r="M27"/>
  <c r="Q26"/>
  <c r="P26"/>
  <c r="M26"/>
  <c r="Q25"/>
  <c r="P25"/>
  <c r="M25"/>
  <c r="Q24"/>
  <c r="P24"/>
  <c r="M24"/>
  <c r="Q23"/>
  <c r="P23"/>
  <c r="R23" s="1"/>
  <c r="M23"/>
  <c r="Q22"/>
  <c r="P22"/>
  <c r="M22"/>
  <c r="Q21"/>
  <c r="P21"/>
  <c r="M21"/>
  <c r="Q20"/>
  <c r="P20"/>
  <c r="M20"/>
  <c r="Q19"/>
  <c r="P19"/>
  <c r="R19" s="1"/>
  <c r="M19"/>
  <c r="Q18"/>
  <c r="P18"/>
  <c r="M18"/>
  <c r="Q17"/>
  <c r="P17"/>
  <c r="M17"/>
  <c r="Q16"/>
  <c r="P16"/>
  <c r="M16"/>
  <c r="Q15"/>
  <c r="P15"/>
  <c r="R15" s="1"/>
  <c r="M15"/>
  <c r="Q14"/>
  <c r="P14"/>
  <c r="M14"/>
  <c r="Q13"/>
  <c r="P13"/>
  <c r="M13"/>
  <c r="Q12"/>
  <c r="P12"/>
  <c r="M12"/>
  <c r="Q51" i="11"/>
  <c r="P51"/>
  <c r="R51" s="1"/>
  <c r="M51"/>
  <c r="Q50"/>
  <c r="P50"/>
  <c r="M50"/>
  <c r="Q49"/>
  <c r="P49"/>
  <c r="R49" s="1"/>
  <c r="M49"/>
  <c r="Q48"/>
  <c r="P48"/>
  <c r="M48"/>
  <c r="Q47"/>
  <c r="P47"/>
  <c r="R47" s="1"/>
  <c r="M47"/>
  <c r="Q46"/>
  <c r="P46"/>
  <c r="M46"/>
  <c r="Q45"/>
  <c r="P45"/>
  <c r="R45" s="1"/>
  <c r="M45"/>
  <c r="Q44"/>
  <c r="P44"/>
  <c r="M44"/>
  <c r="Q43"/>
  <c r="P43"/>
  <c r="R43" s="1"/>
  <c r="M43"/>
  <c r="Q42"/>
  <c r="P42"/>
  <c r="M42"/>
  <c r="Q41"/>
  <c r="P41"/>
  <c r="R41" s="1"/>
  <c r="M41"/>
  <c r="Q40"/>
  <c r="P40"/>
  <c r="M40"/>
  <c r="Q39"/>
  <c r="P39"/>
  <c r="R39" s="1"/>
  <c r="M39"/>
  <c r="Q38"/>
  <c r="P38"/>
  <c r="M38"/>
  <c r="Q37"/>
  <c r="P37"/>
  <c r="R37" s="1"/>
  <c r="M37"/>
  <c r="Q36"/>
  <c r="P36"/>
  <c r="M36"/>
  <c r="Q35"/>
  <c r="P35"/>
  <c r="R35" s="1"/>
  <c r="M35"/>
  <c r="Q34"/>
  <c r="P34"/>
  <c r="M34"/>
  <c r="Q33"/>
  <c r="P33"/>
  <c r="R33" s="1"/>
  <c r="M33"/>
  <c r="Q32"/>
  <c r="P32"/>
  <c r="M32"/>
  <c r="Q31"/>
  <c r="P31"/>
  <c r="R31" s="1"/>
  <c r="M31"/>
  <c r="Q30"/>
  <c r="P30"/>
  <c r="M30"/>
  <c r="Q29"/>
  <c r="P29"/>
  <c r="R29" s="1"/>
  <c r="M29"/>
  <c r="Q28"/>
  <c r="P28"/>
  <c r="M28"/>
  <c r="Q27"/>
  <c r="P27"/>
  <c r="R27" s="1"/>
  <c r="M27"/>
  <c r="Q26"/>
  <c r="P26"/>
  <c r="M26"/>
  <c r="Q25"/>
  <c r="P25"/>
  <c r="R25" s="1"/>
  <c r="M25"/>
  <c r="Q24"/>
  <c r="P24"/>
  <c r="M24"/>
  <c r="Q23"/>
  <c r="P23"/>
  <c r="R23" s="1"/>
  <c r="M23"/>
  <c r="Q22"/>
  <c r="P22"/>
  <c r="M22"/>
  <c r="Q21"/>
  <c r="P21"/>
  <c r="R21" s="1"/>
  <c r="M21"/>
  <c r="Q20"/>
  <c r="P20"/>
  <c r="M20"/>
  <c r="Q19"/>
  <c r="P19"/>
  <c r="R19" s="1"/>
  <c r="M19"/>
  <c r="Q18"/>
  <c r="P18"/>
  <c r="M18"/>
  <c r="Q17"/>
  <c r="P17"/>
  <c r="R17" s="1"/>
  <c r="M17"/>
  <c r="Q16"/>
  <c r="P16"/>
  <c r="M16"/>
  <c r="Q15"/>
  <c r="P15"/>
  <c r="R15" s="1"/>
  <c r="M15"/>
  <c r="Q14"/>
  <c r="P14"/>
  <c r="M14"/>
  <c r="Q13"/>
  <c r="P13"/>
  <c r="R13" s="1"/>
  <c r="L13"/>
  <c r="M13" s="1"/>
  <c r="Q12"/>
  <c r="P12"/>
  <c r="L12"/>
  <c r="I12"/>
  <c r="M12" s="1"/>
  <c r="Q30" i="10"/>
  <c r="P30"/>
  <c r="R30" s="1"/>
  <c r="M30"/>
  <c r="Q29"/>
  <c r="P29"/>
  <c r="M29"/>
  <c r="Q28"/>
  <c r="P28"/>
  <c r="R28" s="1"/>
  <c r="M28"/>
  <c r="Q27"/>
  <c r="P27"/>
  <c r="M27"/>
  <c r="Q26"/>
  <c r="P26"/>
  <c r="R26" s="1"/>
  <c r="M26"/>
  <c r="Q25"/>
  <c r="P25"/>
  <c r="M25"/>
  <c r="Q24"/>
  <c r="P24"/>
  <c r="R24" s="1"/>
  <c r="M24"/>
  <c r="Q23"/>
  <c r="P23"/>
  <c r="M23"/>
  <c r="Q22"/>
  <c r="P22"/>
  <c r="R22" s="1"/>
  <c r="M22"/>
  <c r="Q21"/>
  <c r="P21"/>
  <c r="M21"/>
  <c r="Q20"/>
  <c r="P20"/>
  <c r="R20" s="1"/>
  <c r="M20"/>
  <c r="Q19"/>
  <c r="P19"/>
  <c r="M19"/>
  <c r="Q18"/>
  <c r="P18"/>
  <c r="R18" s="1"/>
  <c r="M18"/>
  <c r="Q17"/>
  <c r="P17"/>
  <c r="M17"/>
  <c r="Q16"/>
  <c r="P16"/>
  <c r="R16" s="1"/>
  <c r="M16"/>
  <c r="Q15"/>
  <c r="P15"/>
  <c r="M15"/>
  <c r="Q14"/>
  <c r="P14"/>
  <c r="R14" s="1"/>
  <c r="M14"/>
  <c r="Q13"/>
  <c r="P13"/>
  <c r="M13"/>
  <c r="Q12"/>
  <c r="P12"/>
  <c r="R12" s="1"/>
  <c r="M12"/>
  <c r="R13" l="1"/>
  <c r="R17"/>
  <c r="R21"/>
  <c r="R25"/>
  <c r="R29"/>
  <c r="R12" i="11"/>
  <c r="R16"/>
  <c r="R20"/>
  <c r="R24"/>
  <c r="R28"/>
  <c r="R32"/>
  <c r="R36"/>
  <c r="R40"/>
  <c r="R44"/>
  <c r="R48"/>
  <c r="R16" i="13"/>
  <c r="R20"/>
  <c r="R24"/>
  <c r="R28"/>
  <c r="R32"/>
  <c r="R36"/>
  <c r="R40"/>
  <c r="R44"/>
  <c r="R48"/>
  <c r="R52"/>
  <c r="R56"/>
  <c r="R60"/>
  <c r="R64"/>
  <c r="R68"/>
  <c r="R72"/>
  <c r="R76"/>
  <c r="R15" i="10"/>
  <c r="R19"/>
  <c r="R23"/>
  <c r="R27"/>
  <c r="R14" i="11"/>
  <c r="R18"/>
  <c r="R22"/>
  <c r="R26"/>
  <c r="R30"/>
  <c r="R34"/>
  <c r="R38"/>
  <c r="R42"/>
  <c r="R46"/>
  <c r="R50"/>
  <c r="R14" i="13"/>
  <c r="R18"/>
  <c r="R22"/>
  <c r="R26"/>
  <c r="R30"/>
  <c r="R34"/>
  <c r="R38"/>
  <c r="R42"/>
  <c r="R46"/>
  <c r="R50"/>
  <c r="R54"/>
  <c r="R58"/>
  <c r="R62"/>
  <c r="R66"/>
  <c r="R70"/>
  <c r="R74"/>
  <c r="R12"/>
  <c r="R63"/>
  <c r="R13"/>
  <c r="R17"/>
  <c r="R21"/>
  <c r="R25"/>
  <c r="R29"/>
  <c r="R33"/>
  <c r="R37"/>
  <c r="R41"/>
  <c r="R45"/>
  <c r="R49"/>
  <c r="R53"/>
  <c r="R57"/>
  <c r="R61"/>
  <c r="R65"/>
  <c r="R69"/>
  <c r="R73"/>
  <c r="R77"/>
  <c r="M35" i="1" l="1"/>
  <c r="Q35"/>
  <c r="P35"/>
  <c r="M34"/>
  <c r="Q34"/>
  <c r="P34"/>
  <c r="R34" s="1"/>
  <c r="M33"/>
  <c r="M32"/>
  <c r="M31"/>
  <c r="M30"/>
  <c r="M29"/>
  <c r="M28"/>
  <c r="M27"/>
  <c r="P17"/>
  <c r="Q17"/>
  <c r="P18"/>
  <c r="Q18"/>
  <c r="P19"/>
  <c r="Q19"/>
  <c r="P20"/>
  <c r="Q20"/>
  <c r="R20" s="1"/>
  <c r="P21"/>
  <c r="Q21"/>
  <c r="P22"/>
  <c r="Q22"/>
  <c r="P23"/>
  <c r="Q23"/>
  <c r="P24"/>
  <c r="Q24"/>
  <c r="P25"/>
  <c r="Q25"/>
  <c r="P26"/>
  <c r="Q26"/>
  <c r="R26" s="1"/>
  <c r="P27"/>
  <c r="Q27"/>
  <c r="P28"/>
  <c r="Q28"/>
  <c r="P29"/>
  <c r="Q29"/>
  <c r="P30"/>
  <c r="Q30"/>
  <c r="P31"/>
  <c r="Q31"/>
  <c r="P32"/>
  <c r="Q32"/>
  <c r="P33"/>
  <c r="Q33"/>
  <c r="Q16"/>
  <c r="P16"/>
  <c r="R16" s="1"/>
  <c r="R15"/>
  <c r="R14"/>
  <c r="R13"/>
  <c r="M26"/>
  <c r="M25"/>
  <c r="M24"/>
  <c r="M23"/>
  <c r="M22"/>
  <c r="M21"/>
  <c r="M20"/>
  <c r="M19"/>
  <c r="M18"/>
  <c r="M17"/>
  <c r="M16"/>
  <c r="M15"/>
  <c r="M14"/>
  <c r="M13"/>
  <c r="R12"/>
  <c r="M12"/>
  <c r="R31" l="1"/>
  <c r="R27"/>
  <c r="R25"/>
  <c r="R23"/>
  <c r="R21"/>
  <c r="R19"/>
  <c r="R17"/>
  <c r="R35"/>
  <c r="R33"/>
  <c r="R29"/>
  <c r="R32"/>
  <c r="R30"/>
  <c r="R28"/>
  <c r="R24"/>
  <c r="R22"/>
  <c r="R18"/>
</calcChain>
</file>

<file path=xl/sharedStrings.xml><?xml version="1.0" encoding="utf-8"?>
<sst xmlns="http://schemas.openxmlformats.org/spreadsheetml/2006/main" count="12277" uniqueCount="3125">
  <si>
    <t>MAHATMA PHULE BACKWARD CLASS DEVELOPMENT CORPORATION LTD, MUMBAI</t>
  </si>
  <si>
    <t>SR. NO</t>
  </si>
  <si>
    <t>BENEFICAIARY NAME</t>
  </si>
  <si>
    <t>ADDRESS</t>
  </si>
  <si>
    <t>DISTRICT</t>
  </si>
  <si>
    <t>CASTE</t>
  </si>
  <si>
    <t>SEX</t>
  </si>
  <si>
    <t>ACTIVITY</t>
  </si>
  <si>
    <t>SANCTION AMOUNT</t>
  </si>
  <si>
    <t>BANK LOAN</t>
  </si>
  <si>
    <t>MM</t>
  </si>
  <si>
    <t>SUBSIDY</t>
  </si>
  <si>
    <t>APPLICANT</t>
  </si>
  <si>
    <t>CONTRIBUTION</t>
  </si>
  <si>
    <t>TOTAL</t>
  </si>
  <si>
    <t>AMOUNT</t>
  </si>
  <si>
    <t>NAME OF THE BANK</t>
  </si>
  <si>
    <t>BANK ADDRESS</t>
  </si>
  <si>
    <t>DISBURSED AMOUNT</t>
  </si>
  <si>
    <t xml:space="preserve">DATE OF </t>
  </si>
  <si>
    <t>DISBURSEMENT</t>
  </si>
  <si>
    <t>Remark</t>
  </si>
  <si>
    <t xml:space="preserve">                                              REGION - PUNE</t>
  </si>
  <si>
    <t xml:space="preserve">                                                                            INFORMATION OF MARGIN MONEY INCLUDE SUBSIDY DISBURSED LOAN ACCOUNT DISTRICT - SOLAPUR </t>
  </si>
  <si>
    <t>2008-2009</t>
  </si>
  <si>
    <t>Shri. Shashikant Mahaveer Bhalerao</t>
  </si>
  <si>
    <t>Vijapur Road, Solapur</t>
  </si>
  <si>
    <t>Solaupr</t>
  </si>
  <si>
    <t>Solapur</t>
  </si>
  <si>
    <t>Male</t>
  </si>
  <si>
    <t>Central Bank Of India</t>
  </si>
  <si>
    <t>Shri. Rahul Baburao Gaikwad</t>
  </si>
  <si>
    <t>8371/35, Railway Line, Solapur</t>
  </si>
  <si>
    <t>Station Road, Solapur</t>
  </si>
  <si>
    <t>Mahar</t>
  </si>
  <si>
    <t xml:space="preserve">Mobile Repair </t>
  </si>
  <si>
    <t>Oil Paint Shop</t>
  </si>
  <si>
    <t>Smt. Savitra Ashok Nagtilak</t>
  </si>
  <si>
    <t>At. Post. Mohol. Tal. Mohol</t>
  </si>
  <si>
    <t>Female</t>
  </si>
  <si>
    <t>Electricals Shop</t>
  </si>
  <si>
    <t xml:space="preserve">Bank Of India </t>
  </si>
  <si>
    <t>Mohol</t>
  </si>
  <si>
    <t>Shri. Sheetalkumar Ram Sarwade</t>
  </si>
  <si>
    <t>31, Samrat Ashok housing Society, Kumatha Naka, Solaupr</t>
  </si>
  <si>
    <t>Kirana Shop</t>
  </si>
  <si>
    <t>Bank Of Maharashtra</t>
  </si>
  <si>
    <t>Majarewadi, Solapur</t>
  </si>
  <si>
    <t>Shri. Sunil Namdev Lankeshwar</t>
  </si>
  <si>
    <t>At. Post. Jamgaon Road, Barshi. Tal. Barshi</t>
  </si>
  <si>
    <t>Auto Rickshow</t>
  </si>
  <si>
    <t>Barshi</t>
  </si>
  <si>
    <t>Shri. Santosh Tukaram Kakade</t>
  </si>
  <si>
    <t>Milind Nagar, Budhwar Peth, Solapur</t>
  </si>
  <si>
    <t>Readymade</t>
  </si>
  <si>
    <t>Punjab National Bank</t>
  </si>
  <si>
    <t>Dayanand College, Solapur</t>
  </si>
  <si>
    <t>Smt. Suvarna Shirish Survase</t>
  </si>
  <si>
    <t>371/94, Forest, Solapur</t>
  </si>
  <si>
    <t>Shri. Shideshwar Tulshiram Ohal</t>
  </si>
  <si>
    <t>11, Mukta Banglous, Kumatha Naka, Solapur</t>
  </si>
  <si>
    <t>Mandap Decoration</t>
  </si>
  <si>
    <t>Smt. Madhuri Umesh Sonkamble</t>
  </si>
  <si>
    <t>20, Madha Colony, Jule Solapur</t>
  </si>
  <si>
    <t>Mangal Bhandar</t>
  </si>
  <si>
    <t>Hotagi Road, Solapur</t>
  </si>
  <si>
    <t>Shri. Apparao Dadarao More</t>
  </si>
  <si>
    <t>At. Post. Pokharapur. Tal. Mohol</t>
  </si>
  <si>
    <t>Spare Parts</t>
  </si>
  <si>
    <t>Shri. Mahendra Kerappa Galphade</t>
  </si>
  <si>
    <t>At.Post. Sarkoli. Tal. Pandharpur</t>
  </si>
  <si>
    <t>Cloth Shop</t>
  </si>
  <si>
    <t>Chale</t>
  </si>
  <si>
    <t>Smt. Suvarna Santram Mane</t>
  </si>
  <si>
    <t>379, Sushil Nagar, Vijapur Road, Solapur</t>
  </si>
  <si>
    <t>Shri. Shital Nandkumar Kamble</t>
  </si>
  <si>
    <t>41/354, New Budhwar Peth, Solapur</t>
  </si>
  <si>
    <t>Shri. Jayappa Kondiba Waghmare</t>
  </si>
  <si>
    <t>At. Post. Belati. Tal. North Solapur</t>
  </si>
  <si>
    <t>Shri. Santosh Revansidha Bagale</t>
  </si>
  <si>
    <t>158, Budhwar Peth, Milind Nagar, Solapur</t>
  </si>
  <si>
    <t>Marketing Services</t>
  </si>
  <si>
    <t>Faltan Gali. Solapur</t>
  </si>
  <si>
    <t>Shri. Rahul Anantrao Ohal</t>
  </si>
  <si>
    <t>At. Post. Narkhed. Tal. Mohol</t>
  </si>
  <si>
    <t>Loud Speakar Set</t>
  </si>
  <si>
    <t>State Bank Of India</t>
  </si>
  <si>
    <t>Narkhed, Mohol</t>
  </si>
  <si>
    <t>Shri. Narendra Subhash Shinde</t>
  </si>
  <si>
    <t>At. Post. Kumathe. Tal. North Solapur</t>
  </si>
  <si>
    <t>Treasury, Solapur</t>
  </si>
  <si>
    <t>Shri. Netaji Soudagar Gaikwad</t>
  </si>
  <si>
    <t>At. Post. Wadala. Tal. North Solapur</t>
  </si>
  <si>
    <t>Three Wheelr Mahindra</t>
  </si>
  <si>
    <t>Nanaj. North Solapur</t>
  </si>
  <si>
    <t>Smt. Laxmi Surymani Ingale</t>
  </si>
  <si>
    <t>41/219, New Budhwar Peth, Solapur</t>
  </si>
  <si>
    <t>Kasturba Market</t>
  </si>
  <si>
    <t>Smt. Mangal Mohan Jagzap</t>
  </si>
  <si>
    <t>Railway Portal Chal, House No. 69, Solapur</t>
  </si>
  <si>
    <t>Colour Paint Shop</t>
  </si>
  <si>
    <t>Shri. Jalindar Bapu Farade</t>
  </si>
  <si>
    <t>At. Post. Bhoinge. Tal. Madha</t>
  </si>
  <si>
    <t>Bricks Mfg. Unit</t>
  </si>
  <si>
    <t>Bank Of Baroda</t>
  </si>
  <si>
    <t>Tembhurni. Madha</t>
  </si>
  <si>
    <t>Shri. Sanjay Keshav Premgal</t>
  </si>
  <si>
    <t>At. Post. Umbergavan.  Tal. Pandhapur</t>
  </si>
  <si>
    <t>Khardi, Pandhapur</t>
  </si>
  <si>
    <t>Shri. Baban Dharma Sonwane</t>
  </si>
  <si>
    <t>Ma. Ramabai Ambedkar Nagar, Solapur</t>
  </si>
  <si>
    <t>Centring Plate</t>
  </si>
  <si>
    <t>Shri. Kundan Sidharam Kamble</t>
  </si>
  <si>
    <t>376, Teacher Housing Society, Sadar Bazar, Solapur</t>
  </si>
  <si>
    <t>Union Bank Of India</t>
  </si>
  <si>
    <t>Camp, Solapur</t>
  </si>
  <si>
    <t>2009-2010</t>
  </si>
  <si>
    <t>Shri. Ganpat Soudagar Dhende</t>
  </si>
  <si>
    <t>Four Wheeler</t>
  </si>
  <si>
    <t>Shri. Gorakh Shravan Chandanshive</t>
  </si>
  <si>
    <t>Cycle Shop</t>
  </si>
  <si>
    <t>Khardi. Pandharpur</t>
  </si>
  <si>
    <t>Shri. Santosh Ambadas Sonwane</t>
  </si>
  <si>
    <t>At. Post. Shankargaon. Tal. Pandharpur</t>
  </si>
  <si>
    <t>Shri. Sachin Mohan Salve</t>
  </si>
  <si>
    <t>79, Lokmanya Housing Society, Solapur</t>
  </si>
  <si>
    <t>Smt. Sunita Shirish Sarwade</t>
  </si>
  <si>
    <t>129, Budhwar Peth, Milind Nagar, Solapur</t>
  </si>
  <si>
    <t>Kasturba Market, Solapur</t>
  </si>
  <si>
    <t>Shri. Ambadas Mahadev Tupsakhare</t>
  </si>
  <si>
    <t>41/233, New Budhwar Peth, Solapur</t>
  </si>
  <si>
    <t>Shri. Sanjay Pandurnag Thokale</t>
  </si>
  <si>
    <t>At. Post. Sonand. Tal. Sangola</t>
  </si>
  <si>
    <t>Sonand, Sangola</t>
  </si>
  <si>
    <t>Smt.Sujata Anand Waghmare</t>
  </si>
  <si>
    <t>Masare Wasti, New Budhwar Peth, Solapur</t>
  </si>
  <si>
    <t>Shri. Sidharth Satish Sonwane</t>
  </si>
  <si>
    <t>Shri. Ratnakar Kisan Kamble</t>
  </si>
  <si>
    <t>Mukund Nagar, Bhavani Peth, Solapur</t>
  </si>
  <si>
    <t>Loud Speekar</t>
  </si>
  <si>
    <t>Faltan Gali, Solapur</t>
  </si>
  <si>
    <t>Shri. Rajiv Ramchandra Kharav</t>
  </si>
  <si>
    <t>At. Post. Akluj. Tal. Malshiras</t>
  </si>
  <si>
    <t>Computer</t>
  </si>
  <si>
    <t>IDBI Bank</t>
  </si>
  <si>
    <t>Akluj</t>
  </si>
  <si>
    <t>Shri. Vijaykumar Jangappa Mane</t>
  </si>
  <si>
    <t>49, Sidharth Housing Society, Kumatha Naka, Solapur</t>
  </si>
  <si>
    <t>Internate</t>
  </si>
  <si>
    <t>Shri. Vishwas Rajendra Talbhandare</t>
  </si>
  <si>
    <t>143, Budhwar Peth, Milind Nagar, Solapur</t>
  </si>
  <si>
    <t>Redaymade</t>
  </si>
  <si>
    <t>Shri. Ravindra Khajappa Gaikwad</t>
  </si>
  <si>
    <t>Shri. Ravindra Suresh Sitafale</t>
  </si>
  <si>
    <t>41/364, New Budhwar Peth, Solapur</t>
  </si>
  <si>
    <t>Shri. Niwrutti Nagnath Talbhandare</t>
  </si>
  <si>
    <t>Budhwar Peth, Milind Nagar, Solapur</t>
  </si>
  <si>
    <t>Frut Sale</t>
  </si>
  <si>
    <t>Shri. Sahdeo Lakul Jadhav</t>
  </si>
  <si>
    <t>At. Post. Ambechincholi. Tal. Pandharpur</t>
  </si>
  <si>
    <t>Dairy</t>
  </si>
  <si>
    <t>Takali Sikandar, Mohol</t>
  </si>
  <si>
    <t>Shri. Dhanaraj Apparao Mane</t>
  </si>
  <si>
    <t>Block No. 3, A, 130, Hudako Kumatha Naka, Solapur</t>
  </si>
  <si>
    <t>Shri. Mallikarjun Mahadeo Wadtile</t>
  </si>
  <si>
    <t>35, Sidheshwar Peth, Solapur</t>
  </si>
  <si>
    <t>Burud</t>
  </si>
  <si>
    <t>Burud Business</t>
  </si>
  <si>
    <t>Uco Bank</t>
  </si>
  <si>
    <t>Shri. Indrashen Bhiva Gaikwad</t>
  </si>
  <si>
    <t>41/348, Samrat Ashok Chowk, Solapur</t>
  </si>
  <si>
    <t>Shri. Sidram Apparao Gotsurve</t>
  </si>
  <si>
    <t>At. Post. Achegaon. Tal. South Solapur</t>
  </si>
  <si>
    <t>Valsang, South Solapur</t>
  </si>
  <si>
    <t>Shri. Sambhaji Dhondiba Ranpise</t>
  </si>
  <si>
    <t>She Buffelo</t>
  </si>
  <si>
    <t>Shri. Arun Malhari Rankhambe</t>
  </si>
  <si>
    <t>176, Budhwar Peth, Milind Nagar, Solapur</t>
  </si>
  <si>
    <t>Buiding Matterial</t>
  </si>
  <si>
    <t>Shri. Ashok Devrao Gaikwad</t>
  </si>
  <si>
    <t>At. Post. Tirhe. Tal. North Solapur</t>
  </si>
  <si>
    <t>2010-2011</t>
  </si>
  <si>
    <t>Shri. Shrishail Tukaram Chincholkar</t>
  </si>
  <si>
    <t>Nanndinagar, Jule Solapur, Solapur</t>
  </si>
  <si>
    <t>Kirana shop</t>
  </si>
  <si>
    <t>Jule Solapur, Solapur</t>
  </si>
  <si>
    <t>Shri. Datta Jayshing Ubale</t>
  </si>
  <si>
    <t>At. Post. Bhalvani. Tal. Pandharpur</t>
  </si>
  <si>
    <t>Ape Rickshow</t>
  </si>
  <si>
    <t>Bhalwani, Pandharpur</t>
  </si>
  <si>
    <t>Shri. Manish Guljar Maske</t>
  </si>
  <si>
    <t>303, Sanjay Nagar, Kumatha Naka, Solapur</t>
  </si>
  <si>
    <t>Shri. Prakash Uttam Kharbade</t>
  </si>
  <si>
    <t>Dr. Ambedkar Colony, Mangalwedha, Tal. Mangalwedha</t>
  </si>
  <si>
    <t>Bank Of India</t>
  </si>
  <si>
    <t>Mangalwedha</t>
  </si>
  <si>
    <t>Shri. Keshav Bhima Jadhav</t>
  </si>
  <si>
    <t>At. Post. Kasegaon. Tal. South Solapur</t>
  </si>
  <si>
    <t>Sheep Rearing</t>
  </si>
  <si>
    <t>Syndicate Bank</t>
  </si>
  <si>
    <t>Mangalwar Peth, Solapur</t>
  </si>
  <si>
    <t>Shri. Devidas Dnyanoba Waghmare</t>
  </si>
  <si>
    <t>At. Post. Kondi. Tal. North Solapur</t>
  </si>
  <si>
    <t>Kondi</t>
  </si>
  <si>
    <t>Shri. Suresh Nagnath Jadhav</t>
  </si>
  <si>
    <t>43, Bhavani Peth, Maddi Wasti, Solapur</t>
  </si>
  <si>
    <t>Tata Ace</t>
  </si>
  <si>
    <t>Shri. Ganesh Pandurang Thorat</t>
  </si>
  <si>
    <t>New Budhwar Peth, Solapur</t>
  </si>
  <si>
    <t>Shri. Kiran Maruti Bhosale</t>
  </si>
  <si>
    <t>At. Post. Malinagar, Tal. Malshiras</t>
  </si>
  <si>
    <t>Photography</t>
  </si>
  <si>
    <t>Shri. Rahul Kisan Kamble</t>
  </si>
  <si>
    <t>222, New Thiregaon Forest, Solapur</t>
  </si>
  <si>
    <t>Dafrin Chowk, Solapur</t>
  </si>
  <si>
    <t>Shri. Malhari Dattu Maske</t>
  </si>
  <si>
    <t>134, Budhwar Peth, Milind Nagar, Solapur</t>
  </si>
  <si>
    <t>Navi Peth, Solapur</t>
  </si>
  <si>
    <t>Shri. Manoj Namdeo Ekmale</t>
  </si>
  <si>
    <t>1036, Limayawadi, Solapur</t>
  </si>
  <si>
    <t>Towell Chaddar Sale</t>
  </si>
  <si>
    <t>Sat Rasta, Solapur</t>
  </si>
  <si>
    <t>Shri. Kiran Nagnath Nikambe</t>
  </si>
  <si>
    <t>Dr. Ambedkar Nagar, Samrat Chowk, Solapur</t>
  </si>
  <si>
    <t>Sanitary Wear</t>
  </si>
  <si>
    <t>Shri. Appasaheb Girjappa Gaikwad</t>
  </si>
  <si>
    <t>At. Post. Gogaon. Tal. Akkalkot</t>
  </si>
  <si>
    <t>Goat Rearing unit</t>
  </si>
  <si>
    <t>Wagdari</t>
  </si>
  <si>
    <t>Shri. Nagnath Babu Kamble</t>
  </si>
  <si>
    <t>House. No. 61, Dhamma Nagar, Moulili Chowk, Solapur</t>
  </si>
  <si>
    <t>Sadar Bazar, Solapur</t>
  </si>
  <si>
    <t>Shri. Ganpat Chandrakant Kamble</t>
  </si>
  <si>
    <t>At. Post. Bakshi hipparge, Tal. South Solapur</t>
  </si>
  <si>
    <t>Market Yard, Solapur</t>
  </si>
  <si>
    <t>2011-2012</t>
  </si>
  <si>
    <t>Smt. Rekha Mohan Naiknavare</t>
  </si>
  <si>
    <t>131/1, Habbu wasti, Degon Naka, Solapur</t>
  </si>
  <si>
    <t>Smt. Pratibha Jeevan Kamble</t>
  </si>
  <si>
    <t>3, Sundarm Nagar, Vijapur Road, Solapur</t>
  </si>
  <si>
    <t>Khatik</t>
  </si>
  <si>
    <t>General Store</t>
  </si>
  <si>
    <t>Shri. Balaji Soma Thorat</t>
  </si>
  <si>
    <t>Thobadi Wasti, Degaon Naka, Solapur</t>
  </si>
  <si>
    <t>Mobile Shopee</t>
  </si>
  <si>
    <t>Daffrin Chowk, Solapur</t>
  </si>
  <si>
    <t>Shri. Suhas Dagadu Waghmare</t>
  </si>
  <si>
    <t>Awase Wasti, Ambari, Degaon Naka, Solapur</t>
  </si>
  <si>
    <t>Shri. Pravin Kabir Waghmare</t>
  </si>
  <si>
    <t>At. Post. Piliv. Tal. Malshiras</t>
  </si>
  <si>
    <t>Piliv</t>
  </si>
  <si>
    <t>Shri. Kiran Maruti Bansode</t>
  </si>
  <si>
    <t>106, Ma. Ramabai Ambedkar Nagar, New Budhwar Peth</t>
  </si>
  <si>
    <t>Shri. Bhirmar Bhanudas Gaikwad</t>
  </si>
  <si>
    <t>Tilak Nagar, Majarewadi, Solapur</t>
  </si>
  <si>
    <t>Shri. Atish Shekumbar Choudhari</t>
  </si>
  <si>
    <t>House No. 48, Sidharth Nagar, Solapur</t>
  </si>
  <si>
    <t>Civil Hospital, Solapur</t>
  </si>
  <si>
    <t>Shri. Atul Shyam Ingale</t>
  </si>
  <si>
    <t>113/14, Budhwar Peth, Solapur</t>
  </si>
  <si>
    <t>Shri. Bharat Dnyandev Surwase</t>
  </si>
  <si>
    <t>Sidharth Nagar, Kumathe Gaon, North Solapur</t>
  </si>
  <si>
    <t>Canteen</t>
  </si>
  <si>
    <t>Indian Bank</t>
  </si>
  <si>
    <t>Railway Line, Solapur</t>
  </si>
  <si>
    <t>Shri. Ashok Yallapa Burud</t>
  </si>
  <si>
    <t>At. Post. Maindargi. Tal. Akkalkot</t>
  </si>
  <si>
    <t>Timber Marchant</t>
  </si>
  <si>
    <t>Maindargi</t>
  </si>
  <si>
    <t>Shri. Satish Chandrakant Shinge</t>
  </si>
  <si>
    <t>Shri. Shakati Mahadev Bhosale</t>
  </si>
  <si>
    <t xml:space="preserve">Laxmi Nagar, Damani Peth, Solapur </t>
  </si>
  <si>
    <t>407 Tata</t>
  </si>
  <si>
    <t>Shri. Nitin Damodar Ingale</t>
  </si>
  <si>
    <t>At. Post. Velapur. Tal. Malshiras</t>
  </si>
  <si>
    <t>Sale of Fertilizer</t>
  </si>
  <si>
    <t>Shri. Laxman Bhairappa Burud</t>
  </si>
  <si>
    <t>Smt. Manisha Maruti Talbhandare</t>
  </si>
  <si>
    <t>Shri. Basavraj Shivaji Shinde</t>
  </si>
  <si>
    <t>Limaywadi, Solapur</t>
  </si>
  <si>
    <t>Main Branch, Solapur</t>
  </si>
  <si>
    <t>Shri. Vishal Udhav Waghmare</t>
  </si>
  <si>
    <t>Cement Mixer Machine</t>
  </si>
  <si>
    <t>Orintel Bank Of Comers</t>
  </si>
  <si>
    <t>Shri. Sanjay Shivram Sonkamble</t>
  </si>
  <si>
    <t>At. Post. Hanoor. Tal. Akkalkot</t>
  </si>
  <si>
    <t>Sound Service</t>
  </si>
  <si>
    <t>Chaplgaon, Akkalkot</t>
  </si>
  <si>
    <t>Shri. Akash Chandashekhar Ingale</t>
  </si>
  <si>
    <t>41/289, Budhwar Peth, Milind Nagar, Solapur</t>
  </si>
  <si>
    <t>Balives, Solapur</t>
  </si>
  <si>
    <t>Shri. Santosh Shivaji Dekhane</t>
  </si>
  <si>
    <t>At. Post. Sheware. Tal. Madha</t>
  </si>
  <si>
    <t>Tembhuarni</t>
  </si>
  <si>
    <t>Shri. Sudhir Khanderao Waghmode</t>
  </si>
  <si>
    <t>Jeep Taxi</t>
  </si>
  <si>
    <t>Shri. Goutam Madhukar Kasabe</t>
  </si>
  <si>
    <t>155, Mukund Nagar, Bhavani Peth, Solapur</t>
  </si>
  <si>
    <t>Retail Shop</t>
  </si>
  <si>
    <t>Shri. Jalindar Shankar Dhanwade</t>
  </si>
  <si>
    <t>At. Post. Katphal. Tal. Sangola</t>
  </si>
  <si>
    <t>Making of Bricks</t>
  </si>
  <si>
    <t>Sangola</t>
  </si>
  <si>
    <t>Shri. Yallappa Mahadeo Ghatkamble</t>
  </si>
  <si>
    <t>At. Post. Hasapur. Tal. Akkalkot</t>
  </si>
  <si>
    <t>Vijaya Bank</t>
  </si>
  <si>
    <t>Akkalkot</t>
  </si>
  <si>
    <t>Shri. Revenshidha Anusaiya Tonage</t>
  </si>
  <si>
    <t>Shri. Nilesh Suresh Akkalkotkar</t>
  </si>
  <si>
    <t>4, Sushil Nagar, Vijapur Road, Solapur</t>
  </si>
  <si>
    <t>Shri. Sadanand Vithal Sonkamble</t>
  </si>
  <si>
    <t>Car Taxi</t>
  </si>
  <si>
    <t>Shri. Margu Shrimant Kamble</t>
  </si>
  <si>
    <t>At. Post. Soregaon. Tal. North Solapur</t>
  </si>
  <si>
    <t>Shri. Sharad Balbhim Shikhare</t>
  </si>
  <si>
    <t>At. Post. Arjunsond. Tal. Mohol</t>
  </si>
  <si>
    <t xml:space="preserve">VKGB </t>
  </si>
  <si>
    <t>Lamboti, Mohol</t>
  </si>
  <si>
    <t>Smt. Shantabai Bhimsha Arenavaru</t>
  </si>
  <si>
    <t>Smt. Ujwala Ashok Gaikwad</t>
  </si>
  <si>
    <t>Sushil Nagar, Zopadpatti, Vijapur Road, Solapur</t>
  </si>
  <si>
    <t>Cloth Sale</t>
  </si>
  <si>
    <t>Shri. Shital Prakash Ingale</t>
  </si>
  <si>
    <t>36, East Mangalwar Peth, Solapur</t>
  </si>
  <si>
    <t>Smt. Vandana Madhukar Sarwagod</t>
  </si>
  <si>
    <t>At. Post. Sant Peth, Pandharpur, Tal. Pandharpur</t>
  </si>
  <si>
    <t>Beauty Parlor</t>
  </si>
  <si>
    <t>Pandhaprpur</t>
  </si>
  <si>
    <t>Shri. Jyotiba Prakash Shinde</t>
  </si>
  <si>
    <t>Shri. Mahesh Rammna Gundelu</t>
  </si>
  <si>
    <t>383, Mahaveer Chowk, South Sadar Bazar, Solapur</t>
  </si>
  <si>
    <t>Smt. Sadhana Suryakant Gaikwad</t>
  </si>
  <si>
    <t>185, Maharana Pratap Zopadpatti, Kumatha Naka, Solapur</t>
  </si>
  <si>
    <t>Ashok Chowk, Solapur</t>
  </si>
  <si>
    <t>Shri. Mahadev Namdeo More</t>
  </si>
  <si>
    <t>At. Post. Bagalewadi. Tal. Sangola</t>
  </si>
  <si>
    <t>She Goat</t>
  </si>
  <si>
    <t>Shri. Zempanna Baburao Nadgeri</t>
  </si>
  <si>
    <t>At. Post. Bhosaga. Tal. Akkalkot</t>
  </si>
  <si>
    <t>Shri. Malkapa Dawalappa Nadgeri</t>
  </si>
  <si>
    <t>Shri. Vishal Ramchandra Shingade</t>
  </si>
  <si>
    <t>291/47, Bapuji Nagar, Solapur</t>
  </si>
  <si>
    <t>2012-2013</t>
  </si>
  <si>
    <t>Shri. Ramesh Aai Shivamma Bansode</t>
  </si>
  <si>
    <t>At.  Ibrahimpur, Post. Maindargi. Tal. Akkalkot</t>
  </si>
  <si>
    <t>Hotel Buisness</t>
  </si>
  <si>
    <t>Shri. Dattatrya Machindra Danane</t>
  </si>
  <si>
    <t>At. Post. Mungshi. Tal. Madha</t>
  </si>
  <si>
    <t>Readymade Garment</t>
  </si>
  <si>
    <t>Kavhe. Tal. Madha</t>
  </si>
  <si>
    <t>Shri. Mahantesh Shivana Bansode</t>
  </si>
  <si>
    <t>Smt. Sonali Dharmraj Kamble</t>
  </si>
  <si>
    <t>169, Budhwar Peth, Milind Nagar, Solapur</t>
  </si>
  <si>
    <t>Shri. Ningappa Annappa Kamble</t>
  </si>
  <si>
    <t>At. Post. Barur Tal. South Solapur</t>
  </si>
  <si>
    <t>Jeep</t>
  </si>
  <si>
    <t>VKGB</t>
  </si>
  <si>
    <t>Aurad, South Solapur</t>
  </si>
  <si>
    <t>Shri. Vikas Sandipan Dhainge</t>
  </si>
  <si>
    <t>At. Post. Sidharth Nagar, Malshiras, Tal. Malshiras</t>
  </si>
  <si>
    <t>General Stores</t>
  </si>
  <si>
    <t>Malshiras</t>
  </si>
  <si>
    <t>Shri. Kishor Malmat Nagtilak</t>
  </si>
  <si>
    <t>Shri. Satywan Shrirang Kshirsagar</t>
  </si>
  <si>
    <t>At. Nepatgaon. Post. Ozewadi. Tal. Pandharpur</t>
  </si>
  <si>
    <t>Pandharpur</t>
  </si>
  <si>
    <t>Shri. Babasaheb Bapusaheb Pise</t>
  </si>
  <si>
    <t>At. Post. Shingorni. Tal. Malshiras</t>
  </si>
  <si>
    <t>Shri. Huchappa Annappa Gaikwad</t>
  </si>
  <si>
    <t>At. Post. Jakapur. Tal. Akkalkot</t>
  </si>
  <si>
    <t>Shri. Shrishail Bhimasha Arenavaru</t>
  </si>
  <si>
    <t>Shri. Amol Ambadas Salunkhe</t>
  </si>
  <si>
    <t>At. Post. Mahud Tal. Sangola</t>
  </si>
  <si>
    <t>Timbar Marchant</t>
  </si>
  <si>
    <t>Mahud,  Sangola</t>
  </si>
  <si>
    <t>Smt. Aruna Shankar Gaikwad</t>
  </si>
  <si>
    <t>Gangai Kekade Nagar, Mulegaon Road, Solapur</t>
  </si>
  <si>
    <t>Futware</t>
  </si>
  <si>
    <t>Andhra Bank</t>
  </si>
  <si>
    <t>Shri. Chandrakshekhar Anand Manchal</t>
  </si>
  <si>
    <t>207, Kisan Nagar, Akkalkot Raod, Solapur</t>
  </si>
  <si>
    <t>Corporation Bank</t>
  </si>
  <si>
    <t>58, Jama Wasti, Bhavani Peth, Solapur</t>
  </si>
  <si>
    <t>Dena Bank</t>
  </si>
  <si>
    <t>Chati Gali, Solapur</t>
  </si>
  <si>
    <t>Shri. Amol  Bharat  Sarvgod</t>
  </si>
  <si>
    <t>Smt. Shobha Vithal Ingale</t>
  </si>
  <si>
    <t>Bhimai Nagar, Vijapur Road, Solapur</t>
  </si>
  <si>
    <t>Emetaion Jewllary</t>
  </si>
  <si>
    <t>Shri. Pradip Aravind Magade</t>
  </si>
  <si>
    <t>50, Samarat Ashok Housing Society, Kumatha Naka, Solapur</t>
  </si>
  <si>
    <t>Shri. Harshraj Janardan Shinde</t>
  </si>
  <si>
    <t>59, Bhavani Peth, Mukund Nagar, Solapur</t>
  </si>
  <si>
    <t>Shri. Ravi Shankar Dupargude</t>
  </si>
  <si>
    <t>At. Kolibet. Post. Sangavi. Tal. Akkalkot</t>
  </si>
  <si>
    <t>Buffelow</t>
  </si>
  <si>
    <t>Shri. Bhimasha Gireppa Gaikwad</t>
  </si>
  <si>
    <t>At. Post. Basalegaon. Tal. Akkalkot</t>
  </si>
  <si>
    <t>Smt. Vithabai Gajanan Gaikwad</t>
  </si>
  <si>
    <t>Shri. Dilip Masa Dupargude</t>
  </si>
  <si>
    <t>Shri. Vilas Dilip Londhe</t>
  </si>
  <si>
    <t>At. Post. Bhimanagar, Tal. Madha</t>
  </si>
  <si>
    <t>Bhimanagar, Madha</t>
  </si>
  <si>
    <t>Smt. Sharada Devidas Gaikwad</t>
  </si>
  <si>
    <t>Indain Bank</t>
  </si>
  <si>
    <t>Shri. Shivannad Prabhu Dodmani</t>
  </si>
  <si>
    <t>At. Post. Sangogi Tal. Akkalkot</t>
  </si>
  <si>
    <t>Shri. Mapanna Hanmant Dodmani</t>
  </si>
  <si>
    <t>Shri. Pramod Laxman Gaikwad</t>
  </si>
  <si>
    <t>Bahurupi Nagar, Mashal Wasti, Vijapur Road, Solapur</t>
  </si>
  <si>
    <t>Fast Food</t>
  </si>
  <si>
    <t>Smt. Kamakshi Suhas Sadafule</t>
  </si>
  <si>
    <t>41/392, New Budhwar Peth, Ramapti Chowk, Solapur</t>
  </si>
  <si>
    <t>Kasturba Market,</t>
  </si>
  <si>
    <t>Shri. Amarsen Harichandra Salave</t>
  </si>
  <si>
    <t>21/2, New Laxmi Chal, Dr. Ambedkar Path, Solapur</t>
  </si>
  <si>
    <t>Shri. Amit Appa Zende</t>
  </si>
  <si>
    <t>At. Rui. Post. Adhegaon. Tal. Madha</t>
  </si>
  <si>
    <t>Tembhurni, Madha</t>
  </si>
  <si>
    <t>Shri. Atish Chandrashekhar Kadam</t>
  </si>
  <si>
    <t>41/40, New Budhwar Peth, Solapur</t>
  </si>
  <si>
    <t>Shri. Ajay Namdeo Morya</t>
  </si>
  <si>
    <t>41/06, New Budhwar Peth, Solapur</t>
  </si>
  <si>
    <t>Shri. Anand Govind Mane</t>
  </si>
  <si>
    <t>Shri. Sharad Shankar Chandanshive</t>
  </si>
  <si>
    <t>At. Post. Sonke. Tal. Pandharpur</t>
  </si>
  <si>
    <t>Sonake, Pandharpur</t>
  </si>
  <si>
    <t>2013-2014</t>
  </si>
  <si>
    <t>2014-2015</t>
  </si>
  <si>
    <t>2015-2016</t>
  </si>
  <si>
    <t>Smt. Ratanbai Vishwjeet Londhe</t>
  </si>
  <si>
    <t>50, Mehtre Nagar, Kumatha Naka, Solapur</t>
  </si>
  <si>
    <t>Sari Center</t>
  </si>
  <si>
    <t>Smt. Anuja Tukaram Gaikwad</t>
  </si>
  <si>
    <t>6, South Sadar Bazar Teacher Housing Society, Solapur</t>
  </si>
  <si>
    <t xml:space="preserve">Canra Bank </t>
  </si>
  <si>
    <t>Sarswati Chowk, Solapur</t>
  </si>
  <si>
    <t>Shri. Piraji Vasant Athwale</t>
  </si>
  <si>
    <t>At. Post. Dhayati. Tal. Sangola</t>
  </si>
  <si>
    <t>TATA ACE</t>
  </si>
  <si>
    <t>Shirbhavi, Sangola</t>
  </si>
  <si>
    <t>Shri. Ajay Sidram Sawant</t>
  </si>
  <si>
    <t>Shri. Sudarshan Kundlik Magade</t>
  </si>
  <si>
    <t>At. Post. Bohali. Tal. Pandharpur</t>
  </si>
  <si>
    <t>Dron &amp; Patrawali</t>
  </si>
  <si>
    <t>Shri. Lahu Sidram Kshirsagar</t>
  </si>
  <si>
    <t>Bhimnagar, Mangalwedha, Tal. Mangalwedha</t>
  </si>
  <si>
    <t>Pain Sale</t>
  </si>
  <si>
    <t>Shri. Santnath Tukaram Dhavare</t>
  </si>
  <si>
    <t>At. Post. Naganewadi. Tal. Mangalwedha</t>
  </si>
  <si>
    <t>Smt. Minakshi Shahaji Kamble</t>
  </si>
  <si>
    <t>At. Post. Shripur. Tal. Malshiras</t>
  </si>
  <si>
    <t>Shripur, Malshiras</t>
  </si>
  <si>
    <t>Shri. Shitalkumar Narayan Kone</t>
  </si>
  <si>
    <t>56/05/12, A, Shahir Wasti, Bhavani Peth, Solapur</t>
  </si>
  <si>
    <t>Chana Dasar</t>
  </si>
  <si>
    <t>State Bank Of Hydrabad</t>
  </si>
  <si>
    <t>Smt. Suvarna Bhimashankar Kamble</t>
  </si>
  <si>
    <t>Smt. Ansubai Maoulappa Arenavaru</t>
  </si>
  <si>
    <t>Shri. Yashpal Vilas Nikmbe</t>
  </si>
  <si>
    <t>20, Sidharth Nagar, North Sadar Bazar, Solapur</t>
  </si>
  <si>
    <t>Shri. Shivaji Ankush More</t>
  </si>
  <si>
    <t>At. Post. Hivare. Tal. Mohol</t>
  </si>
  <si>
    <t>Dry Fish Sale</t>
  </si>
  <si>
    <t>Shri. Atul Shravn More</t>
  </si>
  <si>
    <t>Smt. Ashwini Goutam Gaikwad</t>
  </si>
  <si>
    <t>44, New Sanjay Nagar Kumatha Naka, Solapur</t>
  </si>
  <si>
    <t>Emetation Jewllary</t>
  </si>
  <si>
    <t>Shri. Sikandar Sunil Talbhandare</t>
  </si>
  <si>
    <t>East Mangalwar Peth, Solapur</t>
  </si>
  <si>
    <t>Smt. Indutai Gopinath Dhandore</t>
  </si>
  <si>
    <t>At. Post. Ajnale. Tal. Sangola</t>
  </si>
  <si>
    <t>Vatmbare</t>
  </si>
  <si>
    <t>Shri. Prasanjeet Madhukar Kamble</t>
  </si>
  <si>
    <t>C, 33, Mahalaxmi Nagar, Vijapur Road, Solapur</t>
  </si>
  <si>
    <t>Printing And Byanding</t>
  </si>
  <si>
    <t>Shri. Youraj Janardan More</t>
  </si>
  <si>
    <t>At. Post. Sonalwadi. Tal. Sangola</t>
  </si>
  <si>
    <t>She goat</t>
  </si>
  <si>
    <t>Smt. Savita Arjun Waghmare</t>
  </si>
  <si>
    <t>334/336, Bhartiy Nagar, Majarewadi, Solapur</t>
  </si>
  <si>
    <t>Power Loom</t>
  </si>
  <si>
    <t>Shri. Vishnu Laxman Chandanshive</t>
  </si>
  <si>
    <t>At. Post. Gadegaon. Tal. Pandharpur</t>
  </si>
  <si>
    <t>VKGB Bank</t>
  </si>
  <si>
    <t>Gadegao, Pandharpur</t>
  </si>
  <si>
    <t>Shri. Nitin Bramhanath Kamble</t>
  </si>
  <si>
    <t>202, Rajiv Gandhi Nagar, Bhavani Peth, Solapur</t>
  </si>
  <si>
    <t>Still Utensil</t>
  </si>
  <si>
    <t>Shri. Tejas Mohanrao Gaikwad</t>
  </si>
  <si>
    <t>131, Mukundrao Ambedkar Nagar, Solapur</t>
  </si>
  <si>
    <t>Shri. Chandrashekhar Nagnath Sawant</t>
  </si>
  <si>
    <t>32, Samrat Ashok Housing Society, Solapur</t>
  </si>
  <si>
    <t>Elcetric Shop</t>
  </si>
  <si>
    <t>Shri. Anil Sham Kasabe</t>
  </si>
  <si>
    <t>93, Panchshil Nagar, Kumatha Naka, Solapur</t>
  </si>
  <si>
    <t>Shri. Suhas Parshuram Bansode</t>
  </si>
  <si>
    <t>At. Post. Bhimnagar, Sangola. Tal. Sangola</t>
  </si>
  <si>
    <t>Shri. Laxman Nagnath Bhalerao</t>
  </si>
  <si>
    <t xml:space="preserve">At. Post. Kurul. Tal. Mohol. </t>
  </si>
  <si>
    <t>Kurul, Mohol</t>
  </si>
  <si>
    <t>Shri. Shivyogippa Girepa Gaikwad</t>
  </si>
  <si>
    <t>Shri. Sudarshan Hari Sarvgoad</t>
  </si>
  <si>
    <t>Awase Wasti, Armari, Degaon Road, Solapur</t>
  </si>
  <si>
    <t>Main Barnch, Solapur</t>
  </si>
  <si>
    <t>Shri. Satywan Kantilal Waghmare</t>
  </si>
  <si>
    <t>At. Post. Katphal.Tal. Sangola</t>
  </si>
  <si>
    <t>Shri. Ramdas Abhimanyu Waghmare</t>
  </si>
  <si>
    <t>147, Budhwar Peth, Milind Nagar, Solapur</t>
  </si>
  <si>
    <t xml:space="preserve">Centring  </t>
  </si>
  <si>
    <t>Shri. Jaysingh Suryabhan Salave</t>
  </si>
  <si>
    <t>At. Post. Taranphal. Tal. Malshiras</t>
  </si>
  <si>
    <t>Shri. Mahendra Kashinath Jadahav</t>
  </si>
  <si>
    <t>At.Post. Kasegaon. Tal. Pandharpur</t>
  </si>
  <si>
    <t>Shoe mart</t>
  </si>
  <si>
    <t>Shri. Balu Kundlik Sartape</t>
  </si>
  <si>
    <t>At.Post. Mahud. Tal. Sangola</t>
  </si>
  <si>
    <t>Bhusar Shop</t>
  </si>
  <si>
    <t>Mahud bru.</t>
  </si>
  <si>
    <t>Shri. Satish Milind Bansode</t>
  </si>
  <si>
    <t>155, Budhwar Peth, Milind Nagar, Solapur</t>
  </si>
  <si>
    <t>Zerox Shop</t>
  </si>
  <si>
    <t>Shri. Prakash Shrirang Kakade</t>
  </si>
  <si>
    <t>At. Post. Korphale. Tal. Barshi</t>
  </si>
  <si>
    <t>Pliumbing Material</t>
  </si>
  <si>
    <t>Smt. Zumbarbai Namdeo Kamble</t>
  </si>
  <si>
    <t>Bhimnagar, Soregaon, Tal. North Solapur</t>
  </si>
  <si>
    <t>Shri. Kirtipal Sunil Sarvgoad</t>
  </si>
  <si>
    <t>3707/A, Dr. Ambedkar Nagar, Pandharpur</t>
  </si>
  <si>
    <t>Computer Sale</t>
  </si>
  <si>
    <t>Shri. Kalidas Sravan Baskar</t>
  </si>
  <si>
    <t>Bhimanagar</t>
  </si>
  <si>
    <t>Shri. Sikandar Udhav Bhadkumbe</t>
  </si>
  <si>
    <t>At. Post. Gunjegaon. Tal. South Solapur</t>
  </si>
  <si>
    <t>Kandalgaon</t>
  </si>
  <si>
    <t>Shri. Baba Malhari Shinde</t>
  </si>
  <si>
    <t>Shri. Dattatrya Sitaram Sonwale</t>
  </si>
  <si>
    <t>At. Post. Laxmi Dahiwadi, Tal. Mangalwedha</t>
  </si>
  <si>
    <t>Readaymade Garment</t>
  </si>
  <si>
    <t>Laxmi Dahiwadi, Mangalwedha</t>
  </si>
  <si>
    <t>Shri. Nagnath Laxman Gade</t>
  </si>
  <si>
    <t>At. Post. Suste. Tal. Pandharpur</t>
  </si>
  <si>
    <t>Suste, Pandharpur</t>
  </si>
  <si>
    <t>Smt. Mammadevi Baburao Putage</t>
  </si>
  <si>
    <t>At. Post. Salgar, Tal. Akkalkot</t>
  </si>
  <si>
    <t>Shri. Gopal Laxman Gade</t>
  </si>
  <si>
    <t>Shri. Dipak Dattu Kamble</t>
  </si>
  <si>
    <t>104, Shashikala Nagar, Majarewadi, Solapur</t>
  </si>
  <si>
    <t>Centring</t>
  </si>
  <si>
    <t>Shivshahi, Solapur</t>
  </si>
  <si>
    <t>Shri. Sangram Giridhar Gaikwad</t>
  </si>
  <si>
    <t>At. Pathari. Post. Shirale. Tal. Barshi</t>
  </si>
  <si>
    <t>Medical</t>
  </si>
  <si>
    <t>Chare, Barshi</t>
  </si>
  <si>
    <t>Shri. Dipak Vishnu Aavad</t>
  </si>
  <si>
    <t>232, Habbu Wasti, Dr. Ambedkar Raod, Solapur</t>
  </si>
  <si>
    <t>Degaon, Solapur</t>
  </si>
  <si>
    <t>Shri. Ashok Prabhu Nagtilak</t>
  </si>
  <si>
    <t>17/18, Samrat Ashok Chowk, New Budhwar Peth, Solapur</t>
  </si>
  <si>
    <t>Smt. Mangal Pravin Kadam</t>
  </si>
  <si>
    <t>Shri. Ekata Shankar Londhe</t>
  </si>
  <si>
    <t>At. Post. Kasari. Tal. Barshi</t>
  </si>
  <si>
    <t>Gift Shopee</t>
  </si>
  <si>
    <t>Shri. Ganesh Shyam Kamble</t>
  </si>
  <si>
    <t>41/116, New Budhwar Peth,Solapur</t>
  </si>
  <si>
    <t>Shri. Khandu Pandurang Gajdhane</t>
  </si>
  <si>
    <t>At. Post. Kardehali. Tal. South Solapur</t>
  </si>
  <si>
    <t>Kumbhari, South Solapur</t>
  </si>
  <si>
    <t>Shri. Milind Dinkar Nichal</t>
  </si>
  <si>
    <t>At. Post. Venegaon. Tal. Madah</t>
  </si>
  <si>
    <t>Smt. Mangal Deepak Bokefode</t>
  </si>
  <si>
    <t>194, Kasaba Peth, Bhimnagar, Barshi. Tal. Barshi</t>
  </si>
  <si>
    <t>Shivaji Nagar, Barshi</t>
  </si>
  <si>
    <t>Shri. Kirtipal Bajrang Jadhav</t>
  </si>
  <si>
    <t>183/59, Mukund Nagar, Bhavani Peth, Solapur</t>
  </si>
  <si>
    <t>Shri. Devidas Duryodhan Sawant</t>
  </si>
  <si>
    <t>57, Mukund Nagar, Bahavani Peth, Solapur</t>
  </si>
  <si>
    <t>Shri. Santosh Ankush Chandanshive</t>
  </si>
  <si>
    <t>At. Post. Khardi. Tal. Pandharpur</t>
  </si>
  <si>
    <t>Khardi, Pandharpur</t>
  </si>
  <si>
    <t>Smt. Asha Madan Dhone</t>
  </si>
  <si>
    <t>Shri. Dayanand Laxman Gaikwad</t>
  </si>
  <si>
    <t>At. Post. Pathari. Tal. North Solapur</t>
  </si>
  <si>
    <t>Shri. Nishant Rajdatta Waghmare</t>
  </si>
  <si>
    <t>Shri. Sharanappa Devendra Hajare</t>
  </si>
  <si>
    <t>Shri. Sameer Popat Chandanshive</t>
  </si>
  <si>
    <t>At. Post. Haladahiwadi. Tal. Sangola</t>
  </si>
  <si>
    <t>Smt. Suman Bhimashankar Talbhandare</t>
  </si>
  <si>
    <t>181, Budhwar Peth, Milind Nagar, Solapur</t>
  </si>
  <si>
    <t>Bangal</t>
  </si>
  <si>
    <t>Shri. Ajay Chandrakant Kshirsagar</t>
  </si>
  <si>
    <t>125, Budhwar Peth, Milind Nagar, Solapur</t>
  </si>
  <si>
    <t>Shri. Sachin Suresh Shiralkar</t>
  </si>
  <si>
    <t>107, Deshmukh Patil Wasti, Degaon Road, Solapur</t>
  </si>
  <si>
    <t>Shri. Nagesh Mahadev Torane</t>
  </si>
  <si>
    <t>83, Bhavani Peth, Maddi Wasti, Solapur</t>
  </si>
  <si>
    <t>T Shirt</t>
  </si>
  <si>
    <t>Shri. Shivaji Mariba Janrao</t>
  </si>
  <si>
    <t>Kathale Plot, Cancer Hospital Near, Barshi, Tal, Barshi</t>
  </si>
  <si>
    <t>Flour Mill</t>
  </si>
  <si>
    <t>Shri. Shekhar Vasant Kamble</t>
  </si>
  <si>
    <t>8371/62, Railway Line, Forest, Solapur</t>
  </si>
  <si>
    <t>Shri. Dinkar Vinod Kharate</t>
  </si>
  <si>
    <t>Shri. Milind Anna Kharat</t>
  </si>
  <si>
    <t>238, Thombade Wasti, Degaon Naka, Solapur</t>
  </si>
  <si>
    <t>Cement</t>
  </si>
  <si>
    <t>Shri. Suhas Ishwar Bhandare</t>
  </si>
  <si>
    <t>At. Post. Anwali. Tal. Pandharpur</t>
  </si>
  <si>
    <t>Smt. Sonali Sanjay Kamble</t>
  </si>
  <si>
    <t>Rahul Co. Housing Society Kumata Naka, Solapur</t>
  </si>
  <si>
    <t>Ujani Colony, Solapur</t>
  </si>
  <si>
    <t>Shri. Laxman Aatyappa Talbhandare</t>
  </si>
  <si>
    <t>Kushan Center</t>
  </si>
  <si>
    <t>Shri. Samadahn Dnyaneshwar Kamble</t>
  </si>
  <si>
    <t>At. Post. Degaon. Tal. Mohol</t>
  </si>
  <si>
    <t>Smt. Chandrkala Rahul Waghmare</t>
  </si>
  <si>
    <t>08/95, Sahyog Nagar, Mahda Colony, Solapur</t>
  </si>
  <si>
    <t>Shri. Dharma Lakappa Gaikwad</t>
  </si>
  <si>
    <t>At. Sadalapur. Post. Shirval. Tal. Akkalkot</t>
  </si>
  <si>
    <t>Shirval, Akkalkot</t>
  </si>
  <si>
    <t>Shri. Bhimashankar Nagappa Bansode</t>
  </si>
  <si>
    <t>Shri. Anandrao Ghanshyam Naiknavare</t>
  </si>
  <si>
    <t>At.Post. Shripur. Tal. Malshiras</t>
  </si>
  <si>
    <t>Shri. Uttreshwar Chandar Polake</t>
  </si>
  <si>
    <t>Shri. Satish Lala Landage</t>
  </si>
  <si>
    <t>Shri. Abhijeet Bhivaji Sarvgoad</t>
  </si>
  <si>
    <t>At. Post. Ambedkar Nagar, Pandharpur</t>
  </si>
  <si>
    <t>Shriphal sale</t>
  </si>
  <si>
    <t>Shri. Sidharth Arjun Gaikwad</t>
  </si>
  <si>
    <t>72, Sidharth Housing Society, Solapur</t>
  </si>
  <si>
    <t>Shri. Shankar Chandrakant Kamble</t>
  </si>
  <si>
    <t>At. Post. Padsali. Tal. North Solapur</t>
  </si>
  <si>
    <t>Kalman, North Solapur</t>
  </si>
  <si>
    <t>Shri. Kishor Dnyaneshwar Randive</t>
  </si>
  <si>
    <t>146/13/14, Budhwar Peth, Milind Nagar, Solapur</t>
  </si>
  <si>
    <t>Catring</t>
  </si>
  <si>
    <t>Shri. Hanmant Nivruti Waghmare</t>
  </si>
  <si>
    <t>At. Barabhai Gat, Post. Akluj. Tal. Malshiras</t>
  </si>
  <si>
    <t>Malewadi, Malshiras</t>
  </si>
  <si>
    <t>Smt. Sunita Sunil Ohal</t>
  </si>
  <si>
    <t>At. Post. Aoundhi, Tal. Mohol</t>
  </si>
  <si>
    <t>Shri. Nitin Khobraji Kasabe</t>
  </si>
  <si>
    <t>A-38, Citizen Park, New RTO. Office Vijapur Road, Solapur</t>
  </si>
  <si>
    <t>Shri. Utam Gorakh Sonwane</t>
  </si>
  <si>
    <t>At. Sangmner. Post. Gaoudgaon, Tal. Barshi</t>
  </si>
  <si>
    <t>Goudgaon, Barshi</t>
  </si>
  <si>
    <t>Shri. Satywan Shivaji Chandanshive</t>
  </si>
  <si>
    <t>At. Post. Jamubd. Tal. Malshiras</t>
  </si>
  <si>
    <t>Brick</t>
  </si>
  <si>
    <t>Smt. Kavita Ratnakar Randive</t>
  </si>
  <si>
    <t>146, Budhwar Peth, Milind Nagar, Solapur</t>
  </si>
  <si>
    <t>Shri. Sandip Nandkumar Sawant</t>
  </si>
  <si>
    <t>At. Post. Lotewadi, Tal. Sangola</t>
  </si>
  <si>
    <t>Shri. Nitin Ram Gaikwad</t>
  </si>
  <si>
    <t>Rajiv Gandhi Nagar,Bhavani Peth, Solapur</t>
  </si>
  <si>
    <t>Shri. Swapnil Hemkant Chalwadi</t>
  </si>
  <si>
    <t>198/199, Modi Khana, Solapur</t>
  </si>
  <si>
    <t>Shri. Ram Balu Gaikwad</t>
  </si>
  <si>
    <t>At. Post. Tarapur. Tal. Pandharpur</t>
  </si>
  <si>
    <t>Shri. Shailendra Ashok Sarvgoad</t>
  </si>
  <si>
    <t>Awase Wasti, Ambrai, Laxmi Peth, Solapur</t>
  </si>
  <si>
    <t>Shri. Sanjay Vasant Babar</t>
  </si>
  <si>
    <t xml:space="preserve">At. Post. Tisangi ( Sonake) Tal. Pandharpur </t>
  </si>
  <si>
    <t>Furniture</t>
  </si>
  <si>
    <t>Smt. Manisha Shrimant Kolekar</t>
  </si>
  <si>
    <t>Sloter House, Bapuji Nagar, North Sadar Bazar, Solapur</t>
  </si>
  <si>
    <t>Dress Materaial</t>
  </si>
  <si>
    <t>Shri. Vaibhav Changdev Randive</t>
  </si>
  <si>
    <t>Habbu Wasti, Degaon Naka, Solapur</t>
  </si>
  <si>
    <t>Shri. Keshav Vijay Mane</t>
  </si>
  <si>
    <t>Ma. Ramabai Ambedkar Nagar, New Budhwar Peth, Solapur</t>
  </si>
  <si>
    <t>Shri. Sagar Bhimrao Injanware</t>
  </si>
  <si>
    <t>133, Gandhi Nagar, Akkalkot Nagar, Solapur</t>
  </si>
  <si>
    <t>Shri. Ravindra Divakar Sarvgoad</t>
  </si>
  <si>
    <t>At. Post. Dr. Ambedkar Nagar, Pandharpur</t>
  </si>
  <si>
    <t>Shri. Vishvajit Tuljaram Talbhandare</t>
  </si>
  <si>
    <t>House no. 127, Bharat Nagar, Kumata Naka, Solapur</t>
  </si>
  <si>
    <t>Water Purifire</t>
  </si>
  <si>
    <t>Smt. Pushpawati Nagnath Thorat</t>
  </si>
  <si>
    <t>House No. 28, Thobade Wasti, Degaon Naka, Solapur</t>
  </si>
  <si>
    <t xml:space="preserve"> Degaon, Solapur</t>
  </si>
  <si>
    <t>2000-2001</t>
  </si>
  <si>
    <t>Smt. Shankuntala Subhash Kamble</t>
  </si>
  <si>
    <t>Habbu Wasti, Solapur</t>
  </si>
  <si>
    <t>Smt. Megha Chandrakant Bokefode</t>
  </si>
  <si>
    <t>214, Bhimnagar, Barshi. Tal. Barshi</t>
  </si>
  <si>
    <t>Stationary</t>
  </si>
  <si>
    <t>Smt. Sujata Gurunath Vathare</t>
  </si>
  <si>
    <t>S. T. D. PCO</t>
  </si>
  <si>
    <t>Shri. Tanaji Sopan Ohal</t>
  </si>
  <si>
    <t>At. Post. Sangewadi. Tal. Sangola</t>
  </si>
  <si>
    <t>Manjari. Sangola</t>
  </si>
  <si>
    <t>Shri. Annarao Sharnappa Dodmani</t>
  </si>
  <si>
    <t>At. Post. Duhdhani. Tal. Akkalkot</t>
  </si>
  <si>
    <t>Dudhani, Akkalkot</t>
  </si>
  <si>
    <t>Shri. Ramesh Babu Kamble</t>
  </si>
  <si>
    <t>At. Post.Wangi No.3, Tal. Karmala</t>
  </si>
  <si>
    <t>Wangi, Karmala</t>
  </si>
  <si>
    <t>Shri. Sugatratna Gaoutam Kamble</t>
  </si>
  <si>
    <t>Sanjay Nagar, Kumatha Naka, Solapur</t>
  </si>
  <si>
    <t>Shri. Jaydrath Murlidhar Kamble</t>
  </si>
  <si>
    <t>40, New Sanjay Nagar, Kumatha Naka, Solapur</t>
  </si>
  <si>
    <t>Minidoor Tempo</t>
  </si>
  <si>
    <t>Shri. Rajendra Waman Gaikwad</t>
  </si>
  <si>
    <t>Malinagar, Malshiras</t>
  </si>
  <si>
    <t>Shri. Tulshiram Mahadeo Mhaske</t>
  </si>
  <si>
    <t>Chaddar Selling</t>
  </si>
  <si>
    <t>Shri. Rajesh Pralhad Akade</t>
  </si>
  <si>
    <t>Thobade Wasti, Degaon Naka, Solapur</t>
  </si>
  <si>
    <t>Atuo Rickshow</t>
  </si>
  <si>
    <t>Shri. Sunil Manshing Gaikwad</t>
  </si>
  <si>
    <t>Shri. Tulshiram Namdeo Sawant</t>
  </si>
  <si>
    <t>At. Post.Lotewadi. Tal. Sangola</t>
  </si>
  <si>
    <t>Gora Rearing</t>
  </si>
  <si>
    <t xml:space="preserve">Krushan Arban </t>
  </si>
  <si>
    <t>Kole. Tal. Sangola</t>
  </si>
  <si>
    <t>Shri. Sahadev Mahadev Lokhande</t>
  </si>
  <si>
    <t>At. Post Shelgaon ( R) Tal. Barshi</t>
  </si>
  <si>
    <t>Pick - up Van</t>
  </si>
  <si>
    <t>Shelgaon (R),Barshi</t>
  </si>
  <si>
    <t>Shri. Babasaheb Bhimrao Sasane</t>
  </si>
  <si>
    <t>United Bank Of India</t>
  </si>
  <si>
    <t>Sidheshwar Peth, Solapur</t>
  </si>
  <si>
    <t>Shri. Deepak Nivruti Kshirsagar</t>
  </si>
  <si>
    <t>Gumasta Housing Society, Kumatha Naka, Solapur</t>
  </si>
  <si>
    <t>Auot Spair Sparts</t>
  </si>
  <si>
    <t>Shri. Mahesh Sidram Nikambe</t>
  </si>
  <si>
    <t>172, Budhwar Peth, Solapur</t>
  </si>
  <si>
    <t>Shri. Malikarjun Sheteyappa Bansode</t>
  </si>
  <si>
    <t>At. Post. Karjal. Tal. South Solapur</t>
  </si>
  <si>
    <t>Pipe Line</t>
  </si>
  <si>
    <t>Solapur District Crop.</t>
  </si>
  <si>
    <t>Takali Brij. South Solapur</t>
  </si>
  <si>
    <t>Shri. Hiramani Pirappa Patole</t>
  </si>
  <si>
    <t>Sushil Nagar, Sadar Bazar, Solapur</t>
  </si>
  <si>
    <t>Bajaj Spair</t>
  </si>
  <si>
    <t>Shri. Jagdish Namdev Ingale</t>
  </si>
  <si>
    <t>Electric Shop</t>
  </si>
  <si>
    <t>Shripur, Malshrias</t>
  </si>
  <si>
    <t>2001-2002</t>
  </si>
  <si>
    <t>Shri. Dashrath Prabhakar Gaikwad</t>
  </si>
  <si>
    <t>At. Post. Haldahiwadi. Tal. Sangola</t>
  </si>
  <si>
    <t>Shribhavi, Sangola</t>
  </si>
  <si>
    <t>Shri. Sajjan Jarardhan Kamble</t>
  </si>
  <si>
    <t>At. Post. Tambave. Tal. Madha</t>
  </si>
  <si>
    <t>Tembhurni. Madah</t>
  </si>
  <si>
    <t>Shri. Mukund Tayyappa Kadam</t>
  </si>
  <si>
    <t>2002-2003</t>
  </si>
  <si>
    <t>Shri. Umesh Dhondiba Sarate</t>
  </si>
  <si>
    <t>Mixer Machine</t>
  </si>
  <si>
    <t>Shri. Charandas Abhimanyu Ubale</t>
  </si>
  <si>
    <t>At. Post. Takali. Tal. Pandharpur</t>
  </si>
  <si>
    <t>Furiture</t>
  </si>
  <si>
    <t>Shri. Shashikant Bhanudas Bansode</t>
  </si>
  <si>
    <t>568, Awse Vasti, Amrai, Solapur</t>
  </si>
  <si>
    <t>Auto Rikshow</t>
  </si>
  <si>
    <t>Shri. Shrinivas Doudappa Bhairamadagi</t>
  </si>
  <si>
    <t>Sanjay Nagar, Hudako, Solapur</t>
  </si>
  <si>
    <t>Shri. Balchandra Maruti Sarvgoad</t>
  </si>
  <si>
    <t>Hudoco, Modi, Soalpur</t>
  </si>
  <si>
    <t>Smt. Ashabai Sambhaji Kamble</t>
  </si>
  <si>
    <t>Teachar Housing Society, Sadar Bazar, Solapur</t>
  </si>
  <si>
    <t>2003-2004</t>
  </si>
  <si>
    <t>Shri. Milind Maryapaa Mule</t>
  </si>
  <si>
    <t>Hotgi Station, Hotgi, Solapur</t>
  </si>
  <si>
    <t>Kerosen Dealr</t>
  </si>
  <si>
    <t>Shri. Rajendra Sachin Shirsat</t>
  </si>
  <si>
    <t>Dr. Ambedkar Nagar, Santh Peth, Pandharpur</t>
  </si>
  <si>
    <t>Dr. Ambedkar Nagar, Vijapur Road, Solapur</t>
  </si>
  <si>
    <t>Shri. Kiran Sitaram Shinde</t>
  </si>
  <si>
    <t>Shri. Mahesh Bhiva Sarvgoad</t>
  </si>
  <si>
    <t>Anand Nagar, Majarewadi, Solapur</t>
  </si>
  <si>
    <t>Shri. Suresh Kerappa Dhandore</t>
  </si>
  <si>
    <t>Shri. Parmeshwar Mallikarjun Waghmare</t>
  </si>
  <si>
    <t>4/200, New Budhwar Peth, Solapur</t>
  </si>
  <si>
    <t>Indian Overses Bank</t>
  </si>
  <si>
    <t>Shri. Jaywant Vishwnath Shinde</t>
  </si>
  <si>
    <t>Rajan Nagar,Vijapur Road, Solapur</t>
  </si>
  <si>
    <t>Shri. Sashikant Nivruti Bhadkumbhe</t>
  </si>
  <si>
    <t>Revenshidheshwar Nagar, Hotgi Road, Solapur</t>
  </si>
  <si>
    <t>Shri. Balu Gorakh Gearad</t>
  </si>
  <si>
    <t>At. Post. Jeur. Tal. Karmala</t>
  </si>
  <si>
    <t>Jeur, Karmala</t>
  </si>
  <si>
    <t>Shri. Bhimrao Dashrath Bidbag</t>
  </si>
  <si>
    <t>Shri. Kakaso Mahadeo Aware</t>
  </si>
  <si>
    <t>At. Post. Penur. Tal. Mohol</t>
  </si>
  <si>
    <t>Hardware</t>
  </si>
  <si>
    <t>Shri. Kashinath Vithal Kamble</t>
  </si>
  <si>
    <t>At. Post. Nandur. Tal. North Solapur</t>
  </si>
  <si>
    <t>Shri. Tiparaji Shankarrao Surywanshi</t>
  </si>
  <si>
    <t>At. Post. Akkalkot. Tal. Akkalkot</t>
  </si>
  <si>
    <t>2004-2005</t>
  </si>
  <si>
    <t>Shri. Vishal Shailendra Londhe</t>
  </si>
  <si>
    <t>41/218, New Budhwar Peth, Solapur</t>
  </si>
  <si>
    <t>Shri. Ankush Keru More</t>
  </si>
  <si>
    <t>Patel Chowk, Kurduwadi, Tal. Madha</t>
  </si>
  <si>
    <t>Kurduwadi, Madha</t>
  </si>
  <si>
    <t>Shri. Satish Chandev Kadam</t>
  </si>
  <si>
    <t>Centring Business</t>
  </si>
  <si>
    <t>Shri. Santosh Govind Sarvgoad</t>
  </si>
  <si>
    <t>Dr. Ambedkar Nagar, Solapur</t>
  </si>
  <si>
    <t>Sat Rasta,Solapur</t>
  </si>
  <si>
    <t>Shri. Kunal Ashok Janrao</t>
  </si>
  <si>
    <t>41/220, New Budhwar Peth, Solapur</t>
  </si>
  <si>
    <t>Mandap Decoratiion</t>
  </si>
  <si>
    <t>Shri. Harsha Mahadeo Kamble</t>
  </si>
  <si>
    <t>264, Habbu Vasti, Degaon Naka, Solapur</t>
  </si>
  <si>
    <t>Bajaj Minidoor Pic Up</t>
  </si>
  <si>
    <t>Smt. Chaya Ramakant Havale</t>
  </si>
  <si>
    <t>SRP Camp, Solapur</t>
  </si>
  <si>
    <t>Shri. Mahesh Pandurang Talbhandare</t>
  </si>
  <si>
    <t>Smt. Usha Gaoutam Ubale</t>
  </si>
  <si>
    <t>355, Dr. Ambedkar Nagar, Sadar Bazar, Solapur</t>
  </si>
  <si>
    <t>Shri. Anil Vithalrao Bhalerao</t>
  </si>
  <si>
    <t>At. Post. Chare. Tal. Barshi</t>
  </si>
  <si>
    <t>Shri. Niraj Ram Gade</t>
  </si>
  <si>
    <t>At. Post. Kem. Tal. Karmala</t>
  </si>
  <si>
    <t>Electronic Repair</t>
  </si>
  <si>
    <t>Kem, Karmala</t>
  </si>
  <si>
    <t>Shri. Gourappa Dharmanna Shikalwadi</t>
  </si>
  <si>
    <t>129, Garibi Hatav Zopadpati, Solapur</t>
  </si>
  <si>
    <t>Shri. Arjun Dullappa Shivsharan</t>
  </si>
  <si>
    <t>Shri. Prabhakar Baswant Lokhande</t>
  </si>
  <si>
    <t>71/C, Bhushan Nagar, Wangi Road, Solapur</t>
  </si>
  <si>
    <t>Shri. Shridhar Hiralal Kadam</t>
  </si>
  <si>
    <t>At. Post. Umberge. Tal. Barshi</t>
  </si>
  <si>
    <t>Agalgaon. Tal. Barshi</t>
  </si>
  <si>
    <t>Smt. Ratnabai Shekappa Gaikwad</t>
  </si>
  <si>
    <t>Photoshop</t>
  </si>
  <si>
    <t>Shri. Shidheshwar Irappa Hatture</t>
  </si>
  <si>
    <t>Bhagwat Society, Solapur</t>
  </si>
  <si>
    <t>Tyre Retail Shop</t>
  </si>
  <si>
    <t>Beda Jangam</t>
  </si>
  <si>
    <t>Shri. Shekhar Narayan Shivsharan</t>
  </si>
  <si>
    <t>61, Teacher Housing Society, South Sadar Bazar, Solapur</t>
  </si>
  <si>
    <t>Shri. Avinash Laxman Jadhav</t>
  </si>
  <si>
    <t>Dr. Ambedkar Nagar, Taluka Police Station, Solapur</t>
  </si>
  <si>
    <t>Shri. Nitin Ramchandra Gaikwad</t>
  </si>
  <si>
    <t>91, Sidharth Housing Society, Solapur</t>
  </si>
  <si>
    <t>Yantmag</t>
  </si>
  <si>
    <t>Shri. Anand Abaji Lokhande</t>
  </si>
  <si>
    <t>46, Sidharth Nagar, Solapur</t>
  </si>
  <si>
    <t>Shri. Mukesh Ramdas Salve</t>
  </si>
  <si>
    <t>78, Sidharth Nagar, Soalpur</t>
  </si>
  <si>
    <t>Shri. Sunildatta Krishna Suryang</t>
  </si>
  <si>
    <t>At. Post. Chincholi. Tal. Sangola</t>
  </si>
  <si>
    <t>Drip</t>
  </si>
  <si>
    <t>Smt. Sunita Gautam Khandagale</t>
  </si>
  <si>
    <t>At. Post. Bhoinje. Tal. Barshi</t>
  </si>
  <si>
    <t>Shri. Vijay Laxman Chandanshive</t>
  </si>
  <si>
    <t>At. Post. Pakani. Tal. North Solapur</t>
  </si>
  <si>
    <t>Tea Powdar</t>
  </si>
  <si>
    <t>Kondi. Tal. North Solapur</t>
  </si>
  <si>
    <t>Shri. Sachin Narayan Kamble</t>
  </si>
  <si>
    <t>128, Budhwar Peh, Solapur</t>
  </si>
  <si>
    <t>Shri. Narshinh Sukhdeo Jagdhane</t>
  </si>
  <si>
    <t>Shri. Waman Balu Kamble</t>
  </si>
  <si>
    <t>Shri. Ramchandra Waman Sarvade</t>
  </si>
  <si>
    <t>Shri. Rupesh Namdev Gade</t>
  </si>
  <si>
    <t>At. Post. Jujarpur.Tal. Sangola</t>
  </si>
  <si>
    <t>Tractor</t>
  </si>
  <si>
    <t>S.D.C. C. Bank</t>
  </si>
  <si>
    <t>Smt. Surekha Dinkar More</t>
  </si>
  <si>
    <t>Sambhaji Nagar, Pandharpur Road, Mohol. Tal. Mohol</t>
  </si>
  <si>
    <t>Ice Candy</t>
  </si>
  <si>
    <t>Smt. Meena Santram Sabale</t>
  </si>
  <si>
    <t>Pankaj Society, Kumatha Naka, Solapur</t>
  </si>
  <si>
    <t>Smt. Vaishali Satish Mane</t>
  </si>
  <si>
    <t>At. Post. Musti. Tal. South Solapur</t>
  </si>
  <si>
    <t>Musti. South Solapur</t>
  </si>
  <si>
    <t>Shri. Sunil Malhari Tulse</t>
  </si>
  <si>
    <t>E-95, Dr. Ambedkar Nagar, Solapur</t>
  </si>
  <si>
    <t>Shri. Arun Manohar Shinde</t>
  </si>
  <si>
    <t>67, Begar vashat Housing Society, Solapur</t>
  </si>
  <si>
    <t xml:space="preserve">Kandalgaon, </t>
  </si>
  <si>
    <t>Shri. Digambar Anna Satpute</t>
  </si>
  <si>
    <t>Piliv. Malshiras</t>
  </si>
  <si>
    <t>Shri. Santosh Vishwambar Mane</t>
  </si>
  <si>
    <t>At. Post. Panchshil Nagar, Kurduwadi. Tal. Madha</t>
  </si>
  <si>
    <t>2005-2006</t>
  </si>
  <si>
    <t>Shri. Sunil Marutirao Babar</t>
  </si>
  <si>
    <t>At. Post. Mahud Br. Tal. Sangola</t>
  </si>
  <si>
    <t>Mahud Br. Sangola</t>
  </si>
  <si>
    <t>Shri. Balu Manik Bhosale</t>
  </si>
  <si>
    <t>Shri. Limbaji Mohan Gaikwad</t>
  </si>
  <si>
    <t>Vidhya Nagar, Mohol, Tal. Mohol</t>
  </si>
  <si>
    <t>Shri. Ashok Bhimrao Chalwade</t>
  </si>
  <si>
    <t>At. Post. Telgaon. Tal. Sangola</t>
  </si>
  <si>
    <t>PVC Pipe Line</t>
  </si>
  <si>
    <t>Nimbargi. Tal. South Solapur</t>
  </si>
  <si>
    <t>Shri. Premtatna Vilas Gaikwad</t>
  </si>
  <si>
    <t>12/13, Malikarjun Nagar, Hatture vasti, Solapur</t>
  </si>
  <si>
    <t>Shri. Deepak Bapurao Magade</t>
  </si>
  <si>
    <t>New Tirhegaon, Forest, Solapur</t>
  </si>
  <si>
    <t>Shri. Basavraj P</t>
  </si>
  <si>
    <t>1671, Sushil Nagar, Solapur</t>
  </si>
  <si>
    <t xml:space="preserve">Zerox </t>
  </si>
  <si>
    <t>Shri. Shrinivas Nagnath Gaikwad</t>
  </si>
  <si>
    <t>Shri. Kishor Rupchand Kharat</t>
  </si>
  <si>
    <t>At. Post. Bhimnagar. Akkalkot. Tal. Akkalkot</t>
  </si>
  <si>
    <t>Shri. Gorakh Govind Gaikwad</t>
  </si>
  <si>
    <t>At. Post. Shelgi. Tal. North Solapur</t>
  </si>
  <si>
    <t>Shri. Nagnath Vithal Kamble</t>
  </si>
  <si>
    <t>55/48, Murarji Peth, Solapur</t>
  </si>
  <si>
    <t>Shri. Pappu Gorakh Kadam</t>
  </si>
  <si>
    <t>At.  Post. Lamboti. Tal. Mohol</t>
  </si>
  <si>
    <t>Solapur Gramin Bank</t>
  </si>
  <si>
    <t>Shri. Shirish Sambhaji Ballal</t>
  </si>
  <si>
    <t>163, New Tirhegaon, Forest. Solapur</t>
  </si>
  <si>
    <t>Shri. Aravind Sharnappa More</t>
  </si>
  <si>
    <t>Jewalary</t>
  </si>
  <si>
    <t>Budhwar Peth, Akkalkot. Tal. Akkalkot</t>
  </si>
  <si>
    <t>Shri. Devidas Ramchandra Dohite</t>
  </si>
  <si>
    <t>128, Burud Galli, Pandharpur. Tal. Pandharpur</t>
  </si>
  <si>
    <t>The United Western Bank</t>
  </si>
  <si>
    <t>Shri. Limbaji Bhujanga Gaikwad</t>
  </si>
  <si>
    <t>Shri. Ganesh Deepak Chandanshive</t>
  </si>
  <si>
    <t>126, Budhwar Peth, Milind Nagar, Solapur</t>
  </si>
  <si>
    <t>Shri. Ravichandra Sambhaji Kamble</t>
  </si>
  <si>
    <t>Shri. Shidheshwar Shiyayya Mathpati</t>
  </si>
  <si>
    <t>Building Material</t>
  </si>
  <si>
    <t>Shri. Pravin Marichand Talbhandare</t>
  </si>
  <si>
    <t>144, Budhwar Peth, Solapur</t>
  </si>
  <si>
    <t>Shri. Vinod Satywan Sonwane</t>
  </si>
  <si>
    <t>Avase Vasti, Solapur</t>
  </si>
  <si>
    <t>Shri. Narayan Jalindar Gaikwad</t>
  </si>
  <si>
    <t>At. Post. Ule.  Tal. South Solpaur</t>
  </si>
  <si>
    <t>Ule. Tal. South Solapur</t>
  </si>
  <si>
    <t>2006-2007</t>
  </si>
  <si>
    <t>Shri. Suresh Apparao Shinde</t>
  </si>
  <si>
    <t>At. Post. Vinchur. Tal. South Solapur</t>
  </si>
  <si>
    <t>Bank of India</t>
  </si>
  <si>
    <t>Shri. Avinash Chatur Rankhambe</t>
  </si>
  <si>
    <t>Hotel</t>
  </si>
  <si>
    <t>Shri. Prafull Namdeo Ranpise</t>
  </si>
  <si>
    <t>Cloth Selling</t>
  </si>
  <si>
    <t>Shripur. Tal. Malshiras</t>
  </si>
  <si>
    <t>Smt. Vandana Dipak Londhe</t>
  </si>
  <si>
    <t>At. Post. Malinagar,Tal. Malshiras</t>
  </si>
  <si>
    <t>Shri. Shivaji Soudagar Dhavare</t>
  </si>
  <si>
    <t>At. Post. Madha. Tal. Madha</t>
  </si>
  <si>
    <t>Madha</t>
  </si>
  <si>
    <t>Shri. Sakharam Namdeo Sarvade</t>
  </si>
  <si>
    <t>At. Post. Ambad. Tal.Madha</t>
  </si>
  <si>
    <t>Brick Industry</t>
  </si>
  <si>
    <t>Smt. Shoba Sidram Chalwadi</t>
  </si>
  <si>
    <t>Maindargi. Tal. Akkalkot</t>
  </si>
  <si>
    <t>Smt. Lonjabai Bhikaji Bansode</t>
  </si>
  <si>
    <t>At. Post. Ramhingi. Tal. Mohol</t>
  </si>
  <si>
    <t>Shri. Ajay Ashok Avchare</t>
  </si>
  <si>
    <t>Service Center</t>
  </si>
  <si>
    <t>Smt. Rani Digmbar Oman</t>
  </si>
  <si>
    <t>Damare Gali, Kasaba Peth, Barshi. Tal. Barshi</t>
  </si>
  <si>
    <t>Shri. Shivanand Arjun Tupsakhare</t>
  </si>
  <si>
    <t>At. Post. Dindur.Tal. South Solapur</t>
  </si>
  <si>
    <t>Shri. Anil Devendra Tonage</t>
  </si>
  <si>
    <t>Shri. Shamrao Ram Sawant</t>
  </si>
  <si>
    <t>At. Post. Ajanale. Tal. Sangola</t>
  </si>
  <si>
    <t>Shri. Sampatrao Sukhdev Ingale</t>
  </si>
  <si>
    <t>122, Shivganga, Kumatha Naka, Solapur</t>
  </si>
  <si>
    <t>Shri. Bajirang Sopan Shikhare</t>
  </si>
  <si>
    <t>At. Shankargaon. Post. Puluj. Tal. Pandharpur</t>
  </si>
  <si>
    <t>Shri. Satish Shivaji Waghmare</t>
  </si>
  <si>
    <t>At. Post. Vairag. Tal. Barshi</t>
  </si>
  <si>
    <t>Oil Center</t>
  </si>
  <si>
    <t>Vairag, Barshi</t>
  </si>
  <si>
    <t>Shri. Vikas Bhujang Choudhari</t>
  </si>
  <si>
    <t>Medical Store</t>
  </si>
  <si>
    <t>Shri. Dattatray Gangaram Sarvade</t>
  </si>
  <si>
    <t>At. Post. Kumbharves, Mohol. Tal. Mohol</t>
  </si>
  <si>
    <t>Malvahtuk</t>
  </si>
  <si>
    <t>At. Post. Sidharth Nagar, Malshiras. Tal. Malshiras</t>
  </si>
  <si>
    <t>Smt. Shital Pradip Dhainge</t>
  </si>
  <si>
    <t>Leadiz shopi</t>
  </si>
  <si>
    <t>Shri. Atul Dilip Bansode</t>
  </si>
  <si>
    <t>At. Post. Bhimnagar, Sangola. Tal .Sangola</t>
  </si>
  <si>
    <t>2007-2008</t>
  </si>
  <si>
    <t>Shri. Swaminath Punappa Kamble</t>
  </si>
  <si>
    <t>210, Rajiv Gandhi Nagar, Solapur</t>
  </si>
  <si>
    <t>Shri. Vivekanand Sidram Sihganesh</t>
  </si>
  <si>
    <t>Habbu Vasti, Degaon Naka, Solapur</t>
  </si>
  <si>
    <t>Shri. Sanjykumar Kallappa Natikar</t>
  </si>
  <si>
    <t>Shri. Vithal Bhimsha Arenavaru</t>
  </si>
  <si>
    <t>Shri. Madhukar Sambhaji Kamble</t>
  </si>
  <si>
    <t>Dr. Ambedkar Nagar, Sadar Bazar, Solapur</t>
  </si>
  <si>
    <t>Oil Painting</t>
  </si>
  <si>
    <t>Shri. Bahurao Gyanba Ohal</t>
  </si>
  <si>
    <t>At. Post. Katewadi. Tal. Mohol</t>
  </si>
  <si>
    <t>kurul. Mohol</t>
  </si>
  <si>
    <t>Shri. Prashant Pandit Kharat</t>
  </si>
  <si>
    <t>Zerox</t>
  </si>
  <si>
    <t>Shri. Jitendra Tayappa Shinde</t>
  </si>
  <si>
    <t>At. Post. Karkamb. Tal. Pandharpur</t>
  </si>
  <si>
    <t>Automobile</t>
  </si>
  <si>
    <t>Karkamb. Pandharpur</t>
  </si>
  <si>
    <t>Shri. Abhimanyu Tukaram Shinde</t>
  </si>
  <si>
    <t>127, Mukund Nagar, Budhwar peth, Solapur</t>
  </si>
  <si>
    <t>Shri. Rajesh Bhimrao Shinde</t>
  </si>
  <si>
    <t>Kumathegaon, Solapur</t>
  </si>
  <si>
    <t>Shri. Pratap Arjun Pagare</t>
  </si>
  <si>
    <t>Sonke, Pandharpur</t>
  </si>
  <si>
    <t>Shri. Dharma Ganpat Sabale</t>
  </si>
  <si>
    <t>Kondi, North Solapur</t>
  </si>
  <si>
    <t>Shri. Shankar Rargnath Ohal</t>
  </si>
  <si>
    <t>Wadi, Sangola</t>
  </si>
  <si>
    <t>At. Post. Wadi. Tal. Sangola</t>
  </si>
  <si>
    <t>Shri. Bhimrao Manik Daware</t>
  </si>
  <si>
    <t>Kasturaba Market, Solapur</t>
  </si>
  <si>
    <t>Shri. Navnath Hari Chandanshive</t>
  </si>
  <si>
    <t>Shri. Rohidas Dnynoba Dhainje</t>
  </si>
  <si>
    <t>Furtiture</t>
  </si>
  <si>
    <t>Smt. Anukampa Pralhad Dhavare</t>
  </si>
  <si>
    <t>House. No. 29, Gurudatta Society, Solapur</t>
  </si>
  <si>
    <t>Shri. Santosh Prakash Shisat</t>
  </si>
  <si>
    <t>Shri. Mahadeo Bhojappa Gaikwad</t>
  </si>
  <si>
    <t>Shri. Dhanjay Maruti Sarvgoad</t>
  </si>
  <si>
    <t>Canara Bank</t>
  </si>
  <si>
    <t>Shri. Suhas Baburao Sadafule</t>
  </si>
  <si>
    <t>41/392, New Budhwar Peth, Solapur</t>
  </si>
  <si>
    <t>Dholi Baja</t>
  </si>
  <si>
    <t>Shri. Subhash Dhanappa Gaikwad</t>
  </si>
  <si>
    <t>At. Post. Konhali. Tal. Akkalkot</t>
  </si>
  <si>
    <t>1996-1997</t>
  </si>
  <si>
    <t>Smt. Janabai Subhan Lambture</t>
  </si>
  <si>
    <t>942, Thobade Vasti, Degaon Naka, Solapur</t>
  </si>
  <si>
    <t>Chambhar</t>
  </si>
  <si>
    <t>Utenstil</t>
  </si>
  <si>
    <t xml:space="preserve">Indain Bank </t>
  </si>
  <si>
    <t>Shri. Bhimrao Cholappa Shinde</t>
  </si>
  <si>
    <t>S. D. C. C. Bank</t>
  </si>
  <si>
    <t>Smt. Putalabai Bhimashankar Kolhe</t>
  </si>
  <si>
    <t>At. Post. Baroor. Tal. South Solapur</t>
  </si>
  <si>
    <t>Electric Motor</t>
  </si>
  <si>
    <t>1997-1998</t>
  </si>
  <si>
    <t>Smt. Pramila Birappa Gaikwad</t>
  </si>
  <si>
    <t>House. No. 3489, Rohidas Chowk, Pandharpur</t>
  </si>
  <si>
    <t>Bank of Maharashtra</t>
  </si>
  <si>
    <t>Shri. Ishwar Brijpal Raikote</t>
  </si>
  <si>
    <t>4291, Dr. Pande Chowk, Barshi</t>
  </si>
  <si>
    <t>Cobbler</t>
  </si>
  <si>
    <t>The Sangli Urban Bank</t>
  </si>
  <si>
    <t>Shri. Balkrishna Kundiba Shikare</t>
  </si>
  <si>
    <t>At. Post. Akluj. Tal .Malshiras</t>
  </si>
  <si>
    <t>Shri Uttam Shaikappa Gaikwad</t>
  </si>
  <si>
    <t>Swami Samarth Mandiar, Akkalkot. Tal. Akkalkot</t>
  </si>
  <si>
    <t>Caset Center</t>
  </si>
  <si>
    <t xml:space="preserve">Vijaya Bank </t>
  </si>
  <si>
    <t>Shri. Rahul Tikappa Choudhari</t>
  </si>
  <si>
    <t>41/316, New Budhwar Peth, Solapur</t>
  </si>
  <si>
    <t>Hospital</t>
  </si>
  <si>
    <t>Shri. Balu Genu Athawale</t>
  </si>
  <si>
    <t>At. Post. Nandoor. Tal. Mangalwedha</t>
  </si>
  <si>
    <t>Marwade, Malshiras</t>
  </si>
  <si>
    <t>Shri. Dhanaji Tukaram Jamdade</t>
  </si>
  <si>
    <t>154, Gajanan Nagar, Majarewadi, Solapur</t>
  </si>
  <si>
    <t>Shri. Shirappa Dharmanna Shikkalwadi</t>
  </si>
  <si>
    <t>23, Dhondiba Wasti, Ramvadi, Solapur</t>
  </si>
  <si>
    <t>Shri. Sanjiv Sidram Sadafule</t>
  </si>
  <si>
    <t>59, Mukund Nagar, Bhavani Peth, Solapur</t>
  </si>
  <si>
    <t>Advocat Chamber</t>
  </si>
  <si>
    <t>Shri. Balasaheb Namdeo Bansode</t>
  </si>
  <si>
    <t>At. Post. Upale Dumala. Tal. Barshi</t>
  </si>
  <si>
    <t>Loud Speakar</t>
  </si>
  <si>
    <t>Upale Dumala, Barshi</t>
  </si>
  <si>
    <t>Shri. Kashinath Vitthal Kamble</t>
  </si>
  <si>
    <t>At. Post. Nandoor. Tal. North Solapur</t>
  </si>
  <si>
    <t>Shri. Kamlakant Vishwanath Hattakr</t>
  </si>
  <si>
    <t>At. Post. Hatkargalli, Akkalkot, Tal. Akkalkot</t>
  </si>
  <si>
    <t>Dhor</t>
  </si>
  <si>
    <t>Shri. Shashikant Shiva Salvade</t>
  </si>
  <si>
    <t>At. Post. Hiraj. Tal. North Solapur</t>
  </si>
  <si>
    <t>Thirhe, North Solapur</t>
  </si>
  <si>
    <t>Shri. Siraj Ambaji Gaikwad</t>
  </si>
  <si>
    <t>At. Post. Mandrup. Tal. South Solapur</t>
  </si>
  <si>
    <t>Mandrup. South Solapur</t>
  </si>
  <si>
    <t>Shri. Shantilal Dattu Mane</t>
  </si>
  <si>
    <t>Dnyaneshwar Zopadpatti, Kadabegalli, Pandharpur</t>
  </si>
  <si>
    <t>Shri. Baban Rama Kirte</t>
  </si>
  <si>
    <t>At. Malegaon. Post. Tembhuni. Tal. Madha</t>
  </si>
  <si>
    <t>Smt. Prabhavati Balu Narayankar</t>
  </si>
  <si>
    <t>86/2/10 B, Bhavani Peth, Solapur</t>
  </si>
  <si>
    <t>Shri. Chandrakant Sharnappa Bansode</t>
  </si>
  <si>
    <t>847, Bharatratna Mitra Nagar, Solapur</t>
  </si>
  <si>
    <t>Shri. Chandrakant Laxman Shinde</t>
  </si>
  <si>
    <t>At. Post. Tembhuni. Tal. Madha</t>
  </si>
  <si>
    <t>Smt. Sharda Shrimatn Kokane</t>
  </si>
  <si>
    <t>At. Post. Jeur. Tal. Akkalkot</t>
  </si>
  <si>
    <t>Jeur, Akkalkot</t>
  </si>
  <si>
    <t>Shri. Damodar Shankar Sarvade</t>
  </si>
  <si>
    <t>156, Ladis ITI, Daffrin Chowk, Solapur</t>
  </si>
  <si>
    <t>Smt. Sadhana Shivaji Waghmare</t>
  </si>
  <si>
    <t>190, New Dhondiba Vasti, Solapur</t>
  </si>
  <si>
    <t>Mang</t>
  </si>
  <si>
    <t>Chilling Machine</t>
  </si>
  <si>
    <t>Shri. Mahendrakumar Bapu Avachar</t>
  </si>
  <si>
    <t>At. Post. Wangi. Tal. Karmala</t>
  </si>
  <si>
    <t>Electric Sapir Parts</t>
  </si>
  <si>
    <t>Karmala</t>
  </si>
  <si>
    <t>Shri. Mareppa Bhagwat Davane</t>
  </si>
  <si>
    <t>At. Post. Taratgaon. Tal. Mohol</t>
  </si>
  <si>
    <t>Shri. Kerappa Saybanna Mhetre</t>
  </si>
  <si>
    <t>Hudco No. 13, Gala No. 85, Modikhana, Solapur</t>
  </si>
  <si>
    <t>Mochi</t>
  </si>
  <si>
    <t>Shri. Ambadas Pirappa Kasegaonkar</t>
  </si>
  <si>
    <t>House. No. 802, Swami Vivekanad Nagar, Majarewadi</t>
  </si>
  <si>
    <t>Smt. Sindhu Chandrakant Kamble</t>
  </si>
  <si>
    <t>A 24, Amruth Nagar, Hudco, Solapur</t>
  </si>
  <si>
    <t>Shri. Balbhim Kashinath Waghmare</t>
  </si>
  <si>
    <t>Shri. Shashank Kisan Bhosale</t>
  </si>
  <si>
    <t>Shri. Bhimashankar Dhandappa Kamble</t>
  </si>
  <si>
    <t>75, Vijapur Road, Solapur</t>
  </si>
  <si>
    <t>Smt. Nagarbai Ranoji Shinde</t>
  </si>
  <si>
    <t>221, Shurkwar Peth, Solapur</t>
  </si>
  <si>
    <t>Cushan Makar</t>
  </si>
  <si>
    <t>Smt. Rekha Pramod Kamble</t>
  </si>
  <si>
    <t>3975, Satation Road, Pandharpur</t>
  </si>
  <si>
    <t>Shri. Chandram Charkha Chandanshive</t>
  </si>
  <si>
    <t>Poapalvasti, Shelgi Road, Solapur</t>
  </si>
  <si>
    <t>Samrat Chowk, Solapur</t>
  </si>
  <si>
    <t>Shri. Dnyaneshwar Narayan Jadkar</t>
  </si>
  <si>
    <t>Narsinh Nagar, Block No. 26. Modi, Solapur</t>
  </si>
  <si>
    <t>Smt. Kasturabai Shircholappa Potenavru</t>
  </si>
  <si>
    <t>Firewood</t>
  </si>
  <si>
    <t>Maindrgi. Akkalkot</t>
  </si>
  <si>
    <t>Shri. Dagadu Ranoji Kale</t>
  </si>
  <si>
    <t>At. Post. Gunjegaon. Tal. Mangalwedha</t>
  </si>
  <si>
    <t>Laxmi Dahawadi, Mangalwedha</t>
  </si>
  <si>
    <t>Shri. Manik Narayan Lonkhande</t>
  </si>
  <si>
    <t>At. Post. Tisangi. Tal. Pandharpur</t>
  </si>
  <si>
    <t>Tisangi. Pandharpur</t>
  </si>
  <si>
    <t>Shri. Dattatray Shrimant Gavade</t>
  </si>
  <si>
    <t>At. Post. Shejbabulgaon. Tal. Mohol</t>
  </si>
  <si>
    <t>Kurul. Mohol</t>
  </si>
  <si>
    <t>Shri. Suryakant Mallikarjun Waghmare</t>
  </si>
  <si>
    <t>North Sadar Bazar, Mahatma Phule Zopadpati, Solapur</t>
  </si>
  <si>
    <t>1998-1999</t>
  </si>
  <si>
    <t>Shri. Sharavan Laxman Sontakke</t>
  </si>
  <si>
    <t>At. Post. Santpeth, Pandharpur, Tal. Pandharpur</t>
  </si>
  <si>
    <t>Sale of Fruits</t>
  </si>
  <si>
    <t>Smt. Kamal Mantirao Kamble</t>
  </si>
  <si>
    <t>Karmveer Bahurao Patil College Behinde, Pandharpur</t>
  </si>
  <si>
    <t>Shri. Anil Motiram Ohal</t>
  </si>
  <si>
    <t>At. Post. Modnimb. Tal. Madha</t>
  </si>
  <si>
    <t>Radio Repair</t>
  </si>
  <si>
    <t>Modnimb, Madha</t>
  </si>
  <si>
    <t>Shri. Chumayya Chanappa Mhetre</t>
  </si>
  <si>
    <t>177, North Solapur Sadar Bazar, Solapur</t>
  </si>
  <si>
    <t>Main Branch Solaupr</t>
  </si>
  <si>
    <t>Shri. Naganatha Narsing Mhetre</t>
  </si>
  <si>
    <t>Plot No. 11, North Sadar Bazar, Solapur</t>
  </si>
  <si>
    <t>Video Camera</t>
  </si>
  <si>
    <t>Shri. Bhimaji Dagadu Kamble</t>
  </si>
  <si>
    <t>At. Post. Khadaki. Tal. Mangalwedha</t>
  </si>
  <si>
    <t>Nandeshwar, Mangalwedha</t>
  </si>
  <si>
    <t>Shri. Balu Dnyaneshwar Kamble</t>
  </si>
  <si>
    <t>Shri. Shrinivas Sidram Gopale</t>
  </si>
  <si>
    <t>70, Juna Boramani Naka, Ravivar Peth, Solapur</t>
  </si>
  <si>
    <t>Chalti Gali, Solapur</t>
  </si>
  <si>
    <t>Shri. Mukund Padit Ghatkamble</t>
  </si>
  <si>
    <t>At. Post. Kumathegaon. Tal. North Solapur</t>
  </si>
  <si>
    <t>Shri. Dipak Sadashiv Bansode</t>
  </si>
  <si>
    <t>Sidharth Nagar, North Sadar Bazar, Solapur</t>
  </si>
  <si>
    <t>Smt. Prabhavati Balbhim Kamble</t>
  </si>
  <si>
    <t>House. No. 362, New Pacha Peth, Solapur</t>
  </si>
  <si>
    <t>Akkalkot Road, Solapur</t>
  </si>
  <si>
    <t>Shri. Suresh Pandurang Bhandare</t>
  </si>
  <si>
    <t>Blcok no. 11 Gurudatt Housing Society, Solapur</t>
  </si>
  <si>
    <t>Shri. Dhanrath Tamanna Yeram</t>
  </si>
  <si>
    <t>85, Modikhana House . No. 8, Solapur</t>
  </si>
  <si>
    <t>Shri. Satish Shankar Rokade</t>
  </si>
  <si>
    <t>299, Kasaba Peth, Barshi</t>
  </si>
  <si>
    <t>Tata Sumo</t>
  </si>
  <si>
    <t>Shri. Anil Shrirang Gaikwad</t>
  </si>
  <si>
    <t>House Vasti, Ambrai Vasti, Solapur</t>
  </si>
  <si>
    <t>Solapur Janata Bank</t>
  </si>
  <si>
    <t>Shri. Vijaykumar Ambani Adsul</t>
  </si>
  <si>
    <t>At. Post. Sarola. Tal. Barshi</t>
  </si>
  <si>
    <t>Tempo</t>
  </si>
  <si>
    <t>Shri. Mahadeo Shirappa Gaikwad</t>
  </si>
  <si>
    <t>Shri. Subhan Maruti Sitafale</t>
  </si>
  <si>
    <t>305, Dr. Ambedkar Nagar, Taluka Police Station near Solapur</t>
  </si>
  <si>
    <t>Atuo Bajaj</t>
  </si>
  <si>
    <t>Shri. Pradeep Digambar Sarvade</t>
  </si>
  <si>
    <t>At. Post. Babulgao. Tal. Pandharpur</t>
  </si>
  <si>
    <t>Shri. Daulappa Bhimsha Gaikwad</t>
  </si>
  <si>
    <t>Shri. Bharat Laxman Dalavi</t>
  </si>
  <si>
    <t>At. Post. Mulegaon. Tal. Madha</t>
  </si>
  <si>
    <t>Shri. Mallesh Shamrao Shahapure</t>
  </si>
  <si>
    <t>Zopadpatti, Modikhana, Solapur</t>
  </si>
  <si>
    <t>Mandap</t>
  </si>
  <si>
    <t>Shri. Vijay Kisan Bansode</t>
  </si>
  <si>
    <t>138, North Kasaba, Solapur</t>
  </si>
  <si>
    <t>Indain Overses Bank</t>
  </si>
  <si>
    <t>Shri. Chandram Kuramayya Bantalolu</t>
  </si>
  <si>
    <t>121, Modhikhana, Solapur</t>
  </si>
  <si>
    <t>Shri. Madhu Sambhaji Kamble</t>
  </si>
  <si>
    <t>6, Shikshak Housing Society, South Sadar Bazar, solapur</t>
  </si>
  <si>
    <t>Shri. Ambadas Sopan Waghmare</t>
  </si>
  <si>
    <t>171, Rahul Nagar, Solapur</t>
  </si>
  <si>
    <t>Shri. Tayappa Marayappa Mhetre</t>
  </si>
  <si>
    <t>44, Bapuji Nagar, Prakash Housing Society, Solapur</t>
  </si>
  <si>
    <t>Mahatma Phule Zopadpatti, Modi khana, Solapur</t>
  </si>
  <si>
    <t>Smt. Buddemma Hanmantu Javalekar</t>
  </si>
  <si>
    <t>Shri. Vishnu Dnyaneshwar Raut</t>
  </si>
  <si>
    <t>At. Post. Telgaon. Tal. North Solapur</t>
  </si>
  <si>
    <t>Shri. Babasaheb Dashrath Adsul</t>
  </si>
  <si>
    <t>1690, Zadbuke Maidan, Barshi</t>
  </si>
  <si>
    <t>Shri. Hari Pandurang Tonape</t>
  </si>
  <si>
    <t>At. Post. Nanaj. Tal. North Solpaur</t>
  </si>
  <si>
    <t>Shri. Anand Vishnu Kamble</t>
  </si>
  <si>
    <t>At. Post. Ajansode, Post. Savaleshwar. Tal. Mohol</t>
  </si>
  <si>
    <t>Shri. Bajirang Tukaram Sartape</t>
  </si>
  <si>
    <t>At. Post. Khandavi. Tal. Malshiras</t>
  </si>
  <si>
    <t>Bajaj Motor</t>
  </si>
  <si>
    <t>Shri. Suresh Rajaram Agavane</t>
  </si>
  <si>
    <t>Pandharpur Urban Bank</t>
  </si>
  <si>
    <t>Shri. Rahul Shirajerao Bhosale</t>
  </si>
  <si>
    <t>At.Post. Akluj. Tal. Malshiras</t>
  </si>
  <si>
    <t>Shri. Ramchandra Hanmantu Pogul</t>
  </si>
  <si>
    <t>289, Modikhana, Solapur</t>
  </si>
  <si>
    <t>Store Repiar</t>
  </si>
  <si>
    <t>Blcok No. C 268, Ekta Nagar, Karnik Nagar, Solapur</t>
  </si>
  <si>
    <t>Yashwant Kamgar Bank</t>
  </si>
  <si>
    <t>Shri. Ram Digambar Waghmare</t>
  </si>
  <si>
    <t>278, Mukund Nagar, Bhavani Peth, Solapur</t>
  </si>
  <si>
    <t>Bajaj Auto Rikshwo</t>
  </si>
  <si>
    <t>Cgati Gali, Solapur</t>
  </si>
  <si>
    <t>Shri. Ashokkumar Sheklal Waghmare</t>
  </si>
  <si>
    <t>Shri. Bharat Jalindar Survase</t>
  </si>
  <si>
    <t>354, Jodbhavi Peth, Solapur</t>
  </si>
  <si>
    <t>Shri. Yuvraj Yoginath Sawant</t>
  </si>
  <si>
    <t>Smt. Satyabhama Yuvraj Kamble</t>
  </si>
  <si>
    <t>Mukundaro Ambedkar Housing Society, Solapur</t>
  </si>
  <si>
    <t>Shri. Mukund Arjun Bansode</t>
  </si>
  <si>
    <t>Navin Vasahat Mahud. Tal. Sangola</t>
  </si>
  <si>
    <t>Electirc</t>
  </si>
  <si>
    <t>Shri. Dilipkumar Revanshidha Kore</t>
  </si>
  <si>
    <t>At.Post Limbi Chincholi, Tal. South Solapur</t>
  </si>
  <si>
    <t>Shri. Bharat Shankar Kamble</t>
  </si>
  <si>
    <t>Shri. Milind Shivaji Gunjelkar</t>
  </si>
  <si>
    <t>270, Sushil Nagar, Solapur</t>
  </si>
  <si>
    <t>Shri. Mahesh Viranna Telang</t>
  </si>
  <si>
    <t>110, Railway Line, Forest, Solapur</t>
  </si>
  <si>
    <t>Shri. Laxman Baburao Bansode</t>
  </si>
  <si>
    <t>55/18, Bhavani Peth, Solapur</t>
  </si>
  <si>
    <t>Shri. Vijay Yamnappa Kamble</t>
  </si>
  <si>
    <t>Vijapur Naka, Gautam Nagar, Solapur</t>
  </si>
  <si>
    <t>Vikas Nagar, Solapur</t>
  </si>
  <si>
    <t>Shri. Shital Sadashiv Palange</t>
  </si>
  <si>
    <t>At. Post. Natepute. Tal. Malshiras</t>
  </si>
  <si>
    <t>Automobiles</t>
  </si>
  <si>
    <t>Natepute, Malshiras</t>
  </si>
  <si>
    <t>1999-2000</t>
  </si>
  <si>
    <t>Shri. Santosh Madhav Sarvgoad</t>
  </si>
  <si>
    <t>3672, Dr. Ambedkar Nagar, Santh Peth, Pandharpur</t>
  </si>
  <si>
    <t>Bhandar</t>
  </si>
  <si>
    <t>Shri. Devendra Chandrashekar Klamune</t>
  </si>
  <si>
    <t>Plat No. 83, Bhavani Peth, Moddi Vasti, Solapur</t>
  </si>
  <si>
    <t>Shri. Popat Sambhaji Aiwale</t>
  </si>
  <si>
    <t>Holkar</t>
  </si>
  <si>
    <t>Sales of Sarees</t>
  </si>
  <si>
    <t>Smt. Bhagirathi Kashinath Kamble</t>
  </si>
  <si>
    <t>At. Post. Namdure. Tal. North Solapur</t>
  </si>
  <si>
    <t>Cow</t>
  </si>
  <si>
    <t>Shri. Dattatrya Ishwar Magale</t>
  </si>
  <si>
    <t>P. W. D. Office Compound, Solpaur</t>
  </si>
  <si>
    <t>Production of Ganesh Murti</t>
  </si>
  <si>
    <t>Shri. Mukund Basappa Kamble</t>
  </si>
  <si>
    <t>41/359, New Budhwar Peth, Solapur</t>
  </si>
  <si>
    <t>Contrctor</t>
  </si>
  <si>
    <t>Solapur Janta Bank</t>
  </si>
  <si>
    <t>Shelagi, Solapur</t>
  </si>
  <si>
    <t>Shri. Sanjaykumar Laxman Kedari</t>
  </si>
  <si>
    <t>Panchaganga - 1, Anand Nagar, Vijapur Road, Solapur</t>
  </si>
  <si>
    <t>Shri. Subhas Sajan Babare</t>
  </si>
  <si>
    <t>At. Post. Kamati Bru. Tal. Mohol</t>
  </si>
  <si>
    <t>The United Bank Western Bank</t>
  </si>
  <si>
    <t>Shri. Ashok Vishvanath Saravade</t>
  </si>
  <si>
    <t>Thobade Vasti, Degaon Naka, Solapur</t>
  </si>
  <si>
    <t>Shri. Subhas Lara Bhandare</t>
  </si>
  <si>
    <t>At. Post. Kirnali. Tal. Akkalkot</t>
  </si>
  <si>
    <t>Buffalow</t>
  </si>
  <si>
    <t>Wagdari, Akkalkot</t>
  </si>
  <si>
    <t>Shri. Babu Shirappa Gaikwad</t>
  </si>
  <si>
    <t>Shri. Prabhu Aba Gaikwad</t>
  </si>
  <si>
    <t>At. Post. Haldhiwadi. Tal. Sangola</t>
  </si>
  <si>
    <t>Shirbhavi. Sangola</t>
  </si>
  <si>
    <t>Smt. Lata Sampat Kadam</t>
  </si>
  <si>
    <t>41/296, New Budhwar Peth, Solapu</t>
  </si>
  <si>
    <t xml:space="preserve">Cloth </t>
  </si>
  <si>
    <t>Allahabad Bank</t>
  </si>
  <si>
    <t>Shri. Vijayanand Dnyandeo Vghade</t>
  </si>
  <si>
    <t>House No. 59, House vasti, Laxmi Peth, Solapur</t>
  </si>
  <si>
    <t>Jammill, Solapur</t>
  </si>
  <si>
    <t>Shri. Bharat Gulab Bhalerao</t>
  </si>
  <si>
    <t>Shri. Satish Dharma Sonwane</t>
  </si>
  <si>
    <t>Shri. Naganath Shankar Vadtile</t>
  </si>
  <si>
    <t>Printing Material</t>
  </si>
  <si>
    <t xml:space="preserve">the Sangli Bank </t>
  </si>
  <si>
    <t>3949, Station Road, Pandharpur</t>
  </si>
  <si>
    <t>Shri. Naganath Laxman Londhe</t>
  </si>
  <si>
    <t>Temburni. Madha</t>
  </si>
  <si>
    <t>Shri. Dhondippa Jaganath Kate</t>
  </si>
  <si>
    <t>At. Post. Rajuri. Tal. Sangola</t>
  </si>
  <si>
    <t>Zerox Machine</t>
  </si>
  <si>
    <t>Solapur Nagari Bank</t>
  </si>
  <si>
    <t>Shri. Umrao Ramchandra Gaikwad</t>
  </si>
  <si>
    <t>At. Post. Valsang. Tal. South Solapur</t>
  </si>
  <si>
    <t>Shri. Pradip Tukaram Athavale</t>
  </si>
  <si>
    <t>42, Balshiiryogi Nagar, Kumatha Naka, Solapur</t>
  </si>
  <si>
    <t>Cabet T. V</t>
  </si>
  <si>
    <t>Hotgi Road, Solapur</t>
  </si>
  <si>
    <t>Smt. Sunita Ramchandra Sarvade</t>
  </si>
  <si>
    <t>Panchshil Nagar, Railway Local Shed, Kurduwadi, Tal. Madha</t>
  </si>
  <si>
    <t>Shri. Changdeo Dnyandeo Dolase</t>
  </si>
  <si>
    <t>At. Post. Dhamangaon. Tal. Barshi</t>
  </si>
  <si>
    <t>Shelgaon, Barshi</t>
  </si>
  <si>
    <t>Shri. Subhas Uttam Mane</t>
  </si>
  <si>
    <t>Shri. Kailash Sambhaji Awachare</t>
  </si>
  <si>
    <t>8371/34, Forest, Solapur</t>
  </si>
  <si>
    <t>Minidoor Pick up</t>
  </si>
  <si>
    <t>Shri. Shrimant Sudam Magade</t>
  </si>
  <si>
    <t>At. Post. Nimboni. Tal. Mangalwedha</t>
  </si>
  <si>
    <t>Dugwell</t>
  </si>
  <si>
    <t>Nimboni, Mangalwedha</t>
  </si>
  <si>
    <t>Shri. Anand Masaji Kamble</t>
  </si>
  <si>
    <t>Maha Bank Colony, Hotagi Road, Solapur</t>
  </si>
  <si>
    <t>S. T. D</t>
  </si>
  <si>
    <t>Paltangalli, Solapur</t>
  </si>
  <si>
    <t>Shri. Senapati Laxman Sonawane</t>
  </si>
  <si>
    <t>Three Vilar Pick up</t>
  </si>
  <si>
    <t>Shelgi, Solapur</t>
  </si>
  <si>
    <t>Shri. Naganath Shrirang Kamble</t>
  </si>
  <si>
    <t>At. Post. Antroli. Tal .South Solapur</t>
  </si>
  <si>
    <t>Kandalgaon, south Solapur</t>
  </si>
  <si>
    <t>Shri. Sukumar Gorak Kaware</t>
  </si>
  <si>
    <t>At. Post. Malwandi. Tal. Barshi</t>
  </si>
  <si>
    <t xml:space="preserve">Medical </t>
  </si>
  <si>
    <t>Shri. Bhalchandra Mohan Headmbe</t>
  </si>
  <si>
    <t>Shri. Dadarao Ramchandra Rote</t>
  </si>
  <si>
    <t>54, Salgar Vasti, Degaon road, Solapur</t>
  </si>
  <si>
    <t>Vijapur Road, Solaupr</t>
  </si>
  <si>
    <t>Smt. Shobana Babaso Kamble</t>
  </si>
  <si>
    <t>Shri. Sudhakar Pandurang Gavali</t>
  </si>
  <si>
    <t>At. Post. Akolekati, Tal. North Solapur</t>
  </si>
  <si>
    <t>Nanaj, North Solapur</t>
  </si>
  <si>
    <t>Shri. Appasaheb Revan Bagale</t>
  </si>
  <si>
    <t>158, Budhwar Peth, Solapur</t>
  </si>
  <si>
    <t>Shri. Ravindra Nana Kate</t>
  </si>
  <si>
    <t>At. Post. Bhimnagar, Sangola, Tal. Sangola</t>
  </si>
  <si>
    <t>Selling of Skin</t>
  </si>
  <si>
    <t>Shri. Laxman Maruti Ghodake</t>
  </si>
  <si>
    <t>Smt. Babita Naganath Parkale</t>
  </si>
  <si>
    <t>House Vasti, Degaon Naka, Solapur</t>
  </si>
  <si>
    <t>Shri. Popat Nana Londhe</t>
  </si>
  <si>
    <t>At. Post. Venegoan. Tal. Madha</t>
  </si>
  <si>
    <t>Shri. Pradip Kisan Bansode</t>
  </si>
  <si>
    <t>174, Budhwar Peth, Solapur</t>
  </si>
  <si>
    <t>Contrit Mixer</t>
  </si>
  <si>
    <t>Shri. Dnyandeo Janardhan Survase</t>
  </si>
  <si>
    <t>Deshmukh Patil Vasti, Solapur</t>
  </si>
  <si>
    <t>Bajaj Auto</t>
  </si>
  <si>
    <t>Shri. Sidram Shiraaya Matpati</t>
  </si>
  <si>
    <t>At. Post. Khairat. Tal. Akkalkot</t>
  </si>
  <si>
    <t>Bedajangam</t>
  </si>
  <si>
    <t>Pipe line</t>
  </si>
  <si>
    <t>Solapur D.C. C. Bank</t>
  </si>
  <si>
    <t>Vagdari, Akkalkot</t>
  </si>
  <si>
    <t>Shri. Prakash Shankar Dupargude</t>
  </si>
  <si>
    <t>Shri. Chandrakant Sampatrao Chandanshive</t>
  </si>
  <si>
    <t xml:space="preserve">Electric </t>
  </si>
  <si>
    <t>Shri. Papanna Sidram Bansode</t>
  </si>
  <si>
    <t>Kumatha Naka, Solapur</t>
  </si>
  <si>
    <t>Smt. Rekha Roopsingh Rathod</t>
  </si>
  <si>
    <t>Civil Hospital Compound, Sadar Bazar, solapur</t>
  </si>
  <si>
    <t>Bhangi</t>
  </si>
  <si>
    <t>Civil Hospital, solapur</t>
  </si>
  <si>
    <t>Shri. Rajiv Abhimanyu Shinde</t>
  </si>
  <si>
    <t>59, Mukund Nagar, Bhavani Peth, Solaupr</t>
  </si>
  <si>
    <t>Shri. Umesh Bahurao Sarvgod</t>
  </si>
  <si>
    <t>At.Post. Pandharpur. Tal. Pandharpur</t>
  </si>
  <si>
    <t>Cyber Café</t>
  </si>
  <si>
    <t>Shri.  Sachin Hemmant Fatake</t>
  </si>
  <si>
    <t>72, Dhakata Rajwada, Koutam Chowk, Solapur</t>
  </si>
  <si>
    <t>Dorkhand</t>
  </si>
  <si>
    <t>Shri. Vishal Ranjan Madale</t>
  </si>
  <si>
    <t>Matoshri Nagar, Pandharpur, Tal. Pandharpur</t>
  </si>
  <si>
    <t>Shri. Sharad Prabhakar Ohal</t>
  </si>
  <si>
    <t xml:space="preserve">At. Post. Haldahiwadi, Tal. Sangola. </t>
  </si>
  <si>
    <t>Marbal</t>
  </si>
  <si>
    <t>Haldahiwadi, Sangola</t>
  </si>
  <si>
    <t>Shri. Dayanad Bahurao Fadtare</t>
  </si>
  <si>
    <t>Bhairu Vasti, Garibi Hatav Zopadpati, Solapur</t>
  </si>
  <si>
    <t>Utensil Business &amp; Selling</t>
  </si>
  <si>
    <t>Shri. Balaso Nivruti Bhosale</t>
  </si>
  <si>
    <t>At. Post. Tambave. Tal. Malshiras</t>
  </si>
  <si>
    <t>Shri. Bharat Khanchita Sartape</t>
  </si>
  <si>
    <t>At. Post. Malkhambi. Tal. Malshiras</t>
  </si>
  <si>
    <t>Shri. Madhukar Advayappa Bansode</t>
  </si>
  <si>
    <t>69, Hucheshwar Nagar, Kumtha Naka, Solapur</t>
  </si>
  <si>
    <t>Oil Selling</t>
  </si>
  <si>
    <t>Shri. Mallayya Advayappa Matpati</t>
  </si>
  <si>
    <t>House No. 31, Sakhar peth, Solapur</t>
  </si>
  <si>
    <t>Shri. Amit Ramchandra Salave</t>
  </si>
  <si>
    <t>At. Post. Ekshiv. Tal. Malshiras</t>
  </si>
  <si>
    <t>Shri. Fulchand Ramchandra Salave</t>
  </si>
  <si>
    <t>Shri. Ganpat Kondiba Salave</t>
  </si>
  <si>
    <t>Shri. Vilas Dinkar Lokhande</t>
  </si>
  <si>
    <t>At. Post. Wakhari. Tal. Pandharpur</t>
  </si>
  <si>
    <t>Shri. Raju Mahadeo Bansode</t>
  </si>
  <si>
    <t>At. Post. Kasegaon. Tal. Pandharpur</t>
  </si>
  <si>
    <t>Shri. Baji Sopan Sartape</t>
  </si>
  <si>
    <t>Shri. Namdeo Eknath Bhosale</t>
  </si>
  <si>
    <t>At. Post. Borgaon. Tal. Malshiras</t>
  </si>
  <si>
    <t>Shri. Jitendra Sudhkar Udanshiv</t>
  </si>
  <si>
    <t>Shikshak Housing Society, Solapur</t>
  </si>
  <si>
    <t>Smt. Pramila Kashinath Gaikwad</t>
  </si>
  <si>
    <t>At. Post. Badole. Tal. Akkalkot</t>
  </si>
  <si>
    <t>Earmen</t>
  </si>
  <si>
    <t>Shri. Sidharth Kashinath Gaikwad</t>
  </si>
  <si>
    <t>Shri. Sharnappa Bhimsha Ghungrekar</t>
  </si>
  <si>
    <t>At. Post. Ghungargoan. Tal. Akkalkot</t>
  </si>
  <si>
    <t>Despensar</t>
  </si>
  <si>
    <t>Karajagi, Akklkot</t>
  </si>
  <si>
    <t>Shri. Sudhkar Sakharam Surve</t>
  </si>
  <si>
    <t>At. Post. Bakalgi. Tal. South Solapur</t>
  </si>
  <si>
    <t>Mahindra Cheep</t>
  </si>
  <si>
    <t>Aherwadi, South Solapur</t>
  </si>
  <si>
    <t>Shri. Sanjay Manik Shinde</t>
  </si>
  <si>
    <t>75/76, Harlya Nagar, Zopadpati, Jodbhavani Peth, Solapur</t>
  </si>
  <si>
    <t>Kanna Chowk, Solapur</t>
  </si>
  <si>
    <t>Shri. Madan Devidas Polake</t>
  </si>
  <si>
    <t>22/43, Vasantrao Naik Nagar, Vijapur Road, Solapur</t>
  </si>
  <si>
    <t>Yashwant Sahakari Bank</t>
  </si>
  <si>
    <t>Smt. Suglabai Birappa Vhankale</t>
  </si>
  <si>
    <t>61, Rahul Nagar, Majarewadi, Solapur</t>
  </si>
  <si>
    <t>Shri. Dipak Ramchdra Khade</t>
  </si>
  <si>
    <t>Velapur, Malshiras</t>
  </si>
  <si>
    <t>Shri. Nagnath Tukaram Shinde</t>
  </si>
  <si>
    <t>94/307, Jodbhavani Peth, Solapur</t>
  </si>
  <si>
    <t>Shri. Parmeshwar Yetala Kamble</t>
  </si>
  <si>
    <t>At. Post. Chale. Tal. Pandharpur</t>
  </si>
  <si>
    <t>Chale. Pandharpur</t>
  </si>
  <si>
    <t>Shri. Sidheshwar Mahadeo Shinde</t>
  </si>
  <si>
    <t>Maulali Chowk, South Sadar Bazar, Solapur</t>
  </si>
  <si>
    <t>Cashion Maker</t>
  </si>
  <si>
    <t>Shri. Chagan Laxman Shitaprao</t>
  </si>
  <si>
    <t>At. Shingoli. Post. Thirhe. Tal. North Solapur</t>
  </si>
  <si>
    <t>Shri. Prakash Tukaram Sherkhune</t>
  </si>
  <si>
    <t>Swagat Nagar, No. 2 Plot No. 18/55, Kumatha Naka, Solapur</t>
  </si>
  <si>
    <t>Shri. Parsappa Huseni Bansode</t>
  </si>
  <si>
    <t>At. Khunapur. Post. Mhaisalge. Tal. Akkalkot</t>
  </si>
  <si>
    <t>Well Diging</t>
  </si>
  <si>
    <t>Tadval, Akkalkot</t>
  </si>
  <si>
    <t>Shri. Prakash Anant Kamble</t>
  </si>
  <si>
    <t>Barshi Road, Bale, Santosh Nagar, Solapur</t>
  </si>
  <si>
    <t>Shri. Kisan Tukaram Kharat</t>
  </si>
  <si>
    <t>At. Post. Sarapdhoh. Post. Kandaj. Tal. Karmala</t>
  </si>
  <si>
    <t>Shri. Ashok Shivaji Kirte</t>
  </si>
  <si>
    <t>41/205, New Budhwar Peth, Solapur</t>
  </si>
  <si>
    <t>Shri. Devidas Doulat Bansode</t>
  </si>
  <si>
    <t>At. Post. Banajgol. Tal. Akkalkot</t>
  </si>
  <si>
    <t>Creshar</t>
  </si>
  <si>
    <t>Shri. Rajesh Vishwanath Hankare</t>
  </si>
  <si>
    <t>3554, Kala Maruti Road, Pandharpur</t>
  </si>
  <si>
    <t>Shri. Annu Ananta Kharat</t>
  </si>
  <si>
    <t>At. Post. Munjargaon. Tal. Karmala</t>
  </si>
  <si>
    <t>Electric Motor &amp; Pipe line</t>
  </si>
  <si>
    <t>Veet, Karmala</t>
  </si>
  <si>
    <t>Shri. Sitaram Ananta Kharat</t>
  </si>
  <si>
    <t>Shri. Shrirang Ananta Kharat</t>
  </si>
  <si>
    <t>Shri. Vilas Shrirang Gaikwad</t>
  </si>
  <si>
    <t>334, Ravivar Peth, Solapur</t>
  </si>
  <si>
    <t>Shri. Vijay Shivram Kamble</t>
  </si>
  <si>
    <t>At. Post. Zare. Tal. Karmala</t>
  </si>
  <si>
    <t>Zare, Karmala</t>
  </si>
  <si>
    <t>Shri. Sarjerao Sarala Gujar</t>
  </si>
  <si>
    <t>Shri. Pralhad Basappa Ghatkamble</t>
  </si>
  <si>
    <t>Creshr</t>
  </si>
  <si>
    <t>Shri. Narayan Vithoba Bhagat</t>
  </si>
  <si>
    <t>At. Post. Mahkambi. Tal. Malshiras</t>
  </si>
  <si>
    <t>Shripur. Malshiras</t>
  </si>
  <si>
    <t>Shri. Balu Gena Athawale</t>
  </si>
  <si>
    <t>At. Post. Nandur. Tal. Mangalwedha</t>
  </si>
  <si>
    <t>Cream Machine</t>
  </si>
  <si>
    <t>Smt. Ujawala Raju Gholap</t>
  </si>
  <si>
    <t>At. Post. Laxmibai Jagdale Society, Barshi, Tal. Solapur</t>
  </si>
  <si>
    <t>Muttan Selling</t>
  </si>
  <si>
    <t>Shri. Rajendra Namdeo Supekar</t>
  </si>
  <si>
    <t>At. Post. Mohol. Tal. Mohol,</t>
  </si>
  <si>
    <t>Bamboo Selling</t>
  </si>
  <si>
    <t>Shri. Utkarsh Rohidas More</t>
  </si>
  <si>
    <t>Sidheshwar Nagar, Kurduwadi, Tal. Madha</t>
  </si>
  <si>
    <t>Sutar ( Carpentar)</t>
  </si>
  <si>
    <t>Shri. Adnna Ananta Kharat</t>
  </si>
  <si>
    <t>Shri. Shyam Jalindar Survase</t>
  </si>
  <si>
    <t>54/354, Jodbhavani Peth, Solapur</t>
  </si>
  <si>
    <t>Shri. Milind Dattatrya Mule</t>
  </si>
  <si>
    <t>At. Post. Hattarsang. Tal. South Solapur</t>
  </si>
  <si>
    <t>Kerosin</t>
  </si>
  <si>
    <t>Shri. Shankar Mahadeo Kamble</t>
  </si>
  <si>
    <t>Kumthe, Solapur</t>
  </si>
  <si>
    <t>Shri. Pandurang Shankar Hankare</t>
  </si>
  <si>
    <t>3923, Sant Peth, Pandharpur</t>
  </si>
  <si>
    <t>Shri. Naganath Shrimant Vhawdvale</t>
  </si>
  <si>
    <t>Hatur Nagar, Majarewadi, Solapur</t>
  </si>
  <si>
    <t>Shri. Bramanand Maruti Sadafule</t>
  </si>
  <si>
    <t>1476, Mangalwar Peth, Barshi</t>
  </si>
  <si>
    <t>Brick Making</t>
  </si>
  <si>
    <t>1982-1983</t>
  </si>
  <si>
    <t>Shri. Vitthal Gangaram Pahderkar</t>
  </si>
  <si>
    <t>105, Modikhana, Solapur</t>
  </si>
  <si>
    <t>Shri. Sudam Namdeo Waghmare</t>
  </si>
  <si>
    <t>Gandhinagar Zopadpati No. 1, Akkalkot Raod, Solapur</t>
  </si>
  <si>
    <t>Industrial Aria, Solapur</t>
  </si>
  <si>
    <t>Shri. Mahadeo Bhimrao Khandare</t>
  </si>
  <si>
    <t>1218, North Sadar Bazar, Solapur</t>
  </si>
  <si>
    <t>Purchase Ashok Leyland</t>
  </si>
  <si>
    <t>Shri. Sudam Tatya Sutkar</t>
  </si>
  <si>
    <t>At. Souhdane. Post. Tambole. Tal. Mohol</t>
  </si>
  <si>
    <t>Bullock Pair</t>
  </si>
  <si>
    <t>Smt. Surhilabai Limba Deokule</t>
  </si>
  <si>
    <t>Dhumma Vasti, Laxmi Peth, Solapur</t>
  </si>
  <si>
    <t>Rope Winding</t>
  </si>
  <si>
    <t>United Commercial Bank</t>
  </si>
  <si>
    <t>Shri. Vasant Shankar Bansode</t>
  </si>
  <si>
    <t>Shri. Saudagar Poma Bhalerao</t>
  </si>
  <si>
    <t>At. Post. Kurul. Tal. Mohol</t>
  </si>
  <si>
    <t>Shri. Shamrao Kashinath Kamble</t>
  </si>
  <si>
    <t>At. Parmeshwar Pimpari. Post. Kurul, Tal. Mohol</t>
  </si>
  <si>
    <t>Purchase Of Goods</t>
  </si>
  <si>
    <t>Shri. Shivaji Savla Dede</t>
  </si>
  <si>
    <t>At. Katewadi. Post. Kurul. Tal. Mohol</t>
  </si>
  <si>
    <t>Purchase Of Sheep</t>
  </si>
  <si>
    <t>Shri. Vinayak Sampat Damodare</t>
  </si>
  <si>
    <t>At. Post. Devalali. Tal. Karmala</t>
  </si>
  <si>
    <t>Bhoi</t>
  </si>
  <si>
    <t>Smt. Ambubai Ambadas Gaikwad</t>
  </si>
  <si>
    <t>Limayewadi, Free Cot No. 5, Solapur</t>
  </si>
  <si>
    <t>Takari</t>
  </si>
  <si>
    <t>Smt. Parabai Laxman Gaikwad</t>
  </si>
  <si>
    <t>Shri. Kallappa Kalyappa Gudilu</t>
  </si>
  <si>
    <t>At. Post. Nimbargi. Tal. South Solapur</t>
  </si>
  <si>
    <t>Golha</t>
  </si>
  <si>
    <t>Bhandarkavathe, South Solapur</t>
  </si>
  <si>
    <t>Shri. Shankar Shivram Yarole</t>
  </si>
  <si>
    <t>Wood Deop</t>
  </si>
  <si>
    <t>Shri. Shivaji Ramchandra Sathe</t>
  </si>
  <si>
    <t>At. Post. Boregaon. Tal. Malshiras</t>
  </si>
  <si>
    <t>Shri. Vasant Wamahrao Palange</t>
  </si>
  <si>
    <t>Mahadeo Galli. Tal. Madha</t>
  </si>
  <si>
    <t>Shri. Nivruti Sambhaji Waghmare</t>
  </si>
  <si>
    <t>At. Post. Palani. Tal. Pandharpur</t>
  </si>
  <si>
    <t>Shri. Suresh Nagesh Sabale</t>
  </si>
  <si>
    <t>Shri. Dattu Narayan Jadhav</t>
  </si>
  <si>
    <t>Vadar</t>
  </si>
  <si>
    <t>united Western bank</t>
  </si>
  <si>
    <t>Smt. Saraswati Tukaram Kamble</t>
  </si>
  <si>
    <t>Railway Quarter No. 4, Room No. 92, Ganesh Hall,  solapur</t>
  </si>
  <si>
    <t>Selling Machine</t>
  </si>
  <si>
    <t>Shri. Masanna Maruti Mane</t>
  </si>
  <si>
    <t>At. Darhahal. Post. Musti. Tal. Akkalkot</t>
  </si>
  <si>
    <t>Shri. Dashrath Sampati Mane</t>
  </si>
  <si>
    <t>At. Post. Shendrai. Tal. Barshi</t>
  </si>
  <si>
    <t>Smt. Kesharbai Hira Kshirsagar</t>
  </si>
  <si>
    <t>Shri. Bharat Pundalik Gaikwad</t>
  </si>
  <si>
    <t>Shri. Shivaji Rangnath Waghmare</t>
  </si>
  <si>
    <t>654/1, South Kasaba, Solapur</t>
  </si>
  <si>
    <t>Shoe Making</t>
  </si>
  <si>
    <t>West Mangalwar Peth, solapur</t>
  </si>
  <si>
    <t>Shri. Kisan Arjun Gaikwad</t>
  </si>
  <si>
    <t>New Budhwar Peth, Ramabai Ambedkar Nagar, Solapur</t>
  </si>
  <si>
    <t>Fabrication Works</t>
  </si>
  <si>
    <t>Smt. Savaramma Tameppa Jiddelu</t>
  </si>
  <si>
    <t>1558, North Sadar Bazar, Ward No. 52, Solapur</t>
  </si>
  <si>
    <t>Shri. Kasining Pralhad Balshankar</t>
  </si>
  <si>
    <t>At. Post. Hannur. Tal. Akkalkot</t>
  </si>
  <si>
    <t>Chapalgaon, Akkalkot</t>
  </si>
  <si>
    <t>Shri. Kalappa Maruti Balshanakr</t>
  </si>
  <si>
    <t>Shri. Dhondiram Laxman Balshankar</t>
  </si>
  <si>
    <t>Shri. Shivaji Sambhaji Balshankar</t>
  </si>
  <si>
    <t>Shri. Shivaning Choka Tupasakhare</t>
  </si>
  <si>
    <t>Shri. Ganpati Yema Balshankar</t>
  </si>
  <si>
    <t>Shri. Ravhu Rama Balshanakar</t>
  </si>
  <si>
    <t>Shri. Pandurang Mallu Balshankar</t>
  </si>
  <si>
    <t>Shri. Damu Mala Balshankar</t>
  </si>
  <si>
    <t>Shri. Dhondiram Chandram Balshankar</t>
  </si>
  <si>
    <t>Shri. Masa Siddha Balshankar</t>
  </si>
  <si>
    <t>Shri. Vitthal Karbaru Jadhav</t>
  </si>
  <si>
    <t>House no. 14, Limayewadi, Solapur</t>
  </si>
  <si>
    <t>Shri. Pandurang Talyava Chandanshive</t>
  </si>
  <si>
    <t>Salgarwasti, Tal. North Solapur</t>
  </si>
  <si>
    <t xml:space="preserve">Allahabad Bank </t>
  </si>
  <si>
    <t>Shri. Shekhappa Keru Thosar</t>
  </si>
  <si>
    <t>Dr. Ambedkar chowk, Karmala</t>
  </si>
  <si>
    <t>Shri. Madhukar Hira Athawale</t>
  </si>
  <si>
    <t>Goutam Nagar, Vijapur Naka, Solapur</t>
  </si>
  <si>
    <t>Shri. Baburao Govind Bharale</t>
  </si>
  <si>
    <t>At. Magrewadi, Post. Tikekarwadi, Tal. North Solapur</t>
  </si>
  <si>
    <t>Smt. Somabai Anna Madane</t>
  </si>
  <si>
    <t>At. Post. Malshiras</t>
  </si>
  <si>
    <t>Shri. Shivaji Hemalu Rathod</t>
  </si>
  <si>
    <t>Nehru Nagar, Solapur</t>
  </si>
  <si>
    <t>Laman</t>
  </si>
  <si>
    <t>Shri. Trimbak Kadaba Shinde</t>
  </si>
  <si>
    <t>18/19, Budhwar Peth, Solapur</t>
  </si>
  <si>
    <t>Phaltan Galli, solapur</t>
  </si>
  <si>
    <t>Shri. Deepak Janardhan Kuchekar</t>
  </si>
  <si>
    <t>10377/5, Muslim Paccha Peth, Solapur</t>
  </si>
  <si>
    <t>Mangalwar Peh, Solapur</t>
  </si>
  <si>
    <t>Shri. Ganpat Namdeo Sagat</t>
  </si>
  <si>
    <t>mang</t>
  </si>
  <si>
    <t>Shri. Nilkanth Murari Sagat</t>
  </si>
  <si>
    <t>Shri. Baburao Shankar Devakule</t>
  </si>
  <si>
    <t>Shri. Kailas Baliram Gaikwad</t>
  </si>
  <si>
    <t>Shri. Dnyaneshwar Malhari Kadam</t>
  </si>
  <si>
    <t>Shri. Dagadu Dharma Survase</t>
  </si>
  <si>
    <t>Shri. Sadashiv Masu Survase</t>
  </si>
  <si>
    <t>Shri. Vitthal Namdeo Kasabe</t>
  </si>
  <si>
    <t>Shri. Ganesh Rama More</t>
  </si>
  <si>
    <t>Shri. Hiraman Rama Pawar</t>
  </si>
  <si>
    <t>New Paccha Peth, Zopadapati No. 2, Solapur</t>
  </si>
  <si>
    <t>Pathrud</t>
  </si>
  <si>
    <t>Hand Floor Mill</t>
  </si>
  <si>
    <t>Shri. Shrishail Layappa Koli</t>
  </si>
  <si>
    <t>At. Lavangi. Post. Malkavathe, Tal. South Solapur</t>
  </si>
  <si>
    <t>Mahadev Koli</t>
  </si>
  <si>
    <t>Ration Shop</t>
  </si>
  <si>
    <t>Smt. Janabai Anil Babare</t>
  </si>
  <si>
    <t>141, Budhwar Peth, Solapur</t>
  </si>
  <si>
    <t>Shri. Mahadev Genu Shinde</t>
  </si>
  <si>
    <t>Near Civil Hospital, Mahatma Phule Zopadpati, Solpaur</t>
  </si>
  <si>
    <t>Shri. Ashok Parshuram Jadhav</t>
  </si>
  <si>
    <t>House no. 234, Settalment Free Colony no. 1, Solapur</t>
  </si>
  <si>
    <t>Shri. Mahankaleshwar Sidram Shinde</t>
  </si>
  <si>
    <t>234, A, Shukrawar Peth, Solapur</t>
  </si>
  <si>
    <t>Shri. Shankar Bapu Bagade</t>
  </si>
  <si>
    <t>Near Taluka Office, Dr. Ambedkar Zopadpati, Solapur</t>
  </si>
  <si>
    <t>selling Cutter</t>
  </si>
  <si>
    <t>Shri. Tukaram Sitaram Waghmare</t>
  </si>
  <si>
    <t>At. Hingani ( Pangaon) Post. Malegaon. Tal. Barshi</t>
  </si>
  <si>
    <t>Vairag, Tal. Barshi</t>
  </si>
  <si>
    <t>Shri. Rangnath Sadhu Kamble</t>
  </si>
  <si>
    <t>At. Post. Rajput Chowk, Solapur Road, Barshi</t>
  </si>
  <si>
    <t>Shri. Atmaram Bhima Sathe</t>
  </si>
  <si>
    <t>1544/41, Agalgaon Road, Barshi</t>
  </si>
  <si>
    <t>Subhas Nagar, Barshi</t>
  </si>
  <si>
    <t>Shri. Uttam Bhagandas Gorave</t>
  </si>
  <si>
    <t>Holar</t>
  </si>
  <si>
    <t>Shri. Suresh Shamrao Bhalshankar</t>
  </si>
  <si>
    <t>Dr. Hiramati Hospital Compound, Agalgaon Road, Barshi</t>
  </si>
  <si>
    <t>Tea Canteen</t>
  </si>
  <si>
    <t>Shri. Chandu Rayappa Sagat</t>
  </si>
  <si>
    <t>Bhimnagar, Barshi Vikas Tradras, Dr. Ambedkar Road, Barshi</t>
  </si>
  <si>
    <t>Over Lock Machine</t>
  </si>
  <si>
    <t>Shri. Shekhar Ganpat Yampure</t>
  </si>
  <si>
    <t>78, Budhwar Peth, Solapur</t>
  </si>
  <si>
    <t>Purchase Of Set of amphiphier</t>
  </si>
  <si>
    <t>Shri. Ganpati Rupa Chavan</t>
  </si>
  <si>
    <t>Nehru Nagar,  Vijapur road,Solapur</t>
  </si>
  <si>
    <t>Shri. Yashwant Vishnu Talbhandare</t>
  </si>
  <si>
    <t>174, Budhwar Peth, Milind Nagar, Solapur</t>
  </si>
  <si>
    <t>Pallatan Gali, Solapur</t>
  </si>
  <si>
    <t>Shri. Ram Ral   Chavan</t>
  </si>
  <si>
    <t>Settelmen Free, Colony, no. 1, Solapur</t>
  </si>
  <si>
    <t>Phase Paradhi</t>
  </si>
  <si>
    <t>Shri. Yallappa Rama Kabade</t>
  </si>
  <si>
    <t>Mallppa Dhanshetti road, Barshi</t>
  </si>
  <si>
    <t>Shri. Dnyandeo Jotiram Pawar</t>
  </si>
  <si>
    <t>At. Post. Akole Khurd. Tal. Madha</t>
  </si>
  <si>
    <t>Retial Business of Dry Fishen</t>
  </si>
  <si>
    <t>Akole Khurd, Madha</t>
  </si>
  <si>
    <t>Smt. Suman Tatyaba Gaikwad</t>
  </si>
  <si>
    <t>128, Budhwar Peth, Milind Nagar, Solapur</t>
  </si>
  <si>
    <t>Vegetable Business</t>
  </si>
  <si>
    <t>Shri. Siddharath Gangaram Dede</t>
  </si>
  <si>
    <t>At. Post. Pilapur. Tal. Akkalkot</t>
  </si>
  <si>
    <t>Bicycle Shop</t>
  </si>
  <si>
    <t>Smt. Shalan Yashwant Zende</t>
  </si>
  <si>
    <t>At. Post. Pandurangwadi, Tal. Pandharpur</t>
  </si>
  <si>
    <t>Karkamb, Pandharpur</t>
  </si>
  <si>
    <t>Shri. Dahiram Maryappa Mallav</t>
  </si>
  <si>
    <t xml:space="preserve">Uinted western Bank </t>
  </si>
  <si>
    <t>Tirhe, North Solapur</t>
  </si>
  <si>
    <t>Shri. Muralidhar Sadashiv Chavare</t>
  </si>
  <si>
    <t>At. Mangewadi ( y), Post. Kamalapur. Tal. Sangola</t>
  </si>
  <si>
    <t>Ramoshi</t>
  </si>
  <si>
    <t>Thersher Inchulding</t>
  </si>
  <si>
    <t>Shri. Damu Chandu Dhainge</t>
  </si>
  <si>
    <t>Shri. Ramdas Aapanna Pawar</t>
  </si>
  <si>
    <t>Akkalkot Road, Gandhi Nagar, Solapur</t>
  </si>
  <si>
    <t>Mirachi Kandap</t>
  </si>
  <si>
    <t>Shri. Bhimrao Parasu Kale</t>
  </si>
  <si>
    <t>At. Post. Salase. Tal. Karmala</t>
  </si>
  <si>
    <t>Sade, Karmala</t>
  </si>
  <si>
    <t>Smt. Yasubai Sidram Gaikwad</t>
  </si>
  <si>
    <t>Smt. Rashabai Tanaji Waghmare</t>
  </si>
  <si>
    <t>New Shivaji Nagar, Behind Hydrabad Naka, Solapur</t>
  </si>
  <si>
    <t>Joshi</t>
  </si>
  <si>
    <t>Sakhar Peth, Solapur</t>
  </si>
  <si>
    <t>Smt. Kamalabai Dashrath Bhosale</t>
  </si>
  <si>
    <t>27/16, Ravivar Peth, solapur</t>
  </si>
  <si>
    <t>Shri. Navnath Shivaji Khandare</t>
  </si>
  <si>
    <t>Raw Materail</t>
  </si>
  <si>
    <t>Shri. Baban Nivruti Salunkhe</t>
  </si>
  <si>
    <t>238, Kasba Peth, Barshi</t>
  </si>
  <si>
    <t>Smt. Nirmala Vishwanath Gaikwad</t>
  </si>
  <si>
    <t>Shahnagar, Limaywadi, Housing Society, Solapur</t>
  </si>
  <si>
    <t>Shri. Shirish Chandar Gaikwad</t>
  </si>
  <si>
    <t>183, Budhwar Peth, Milind Nagar, Solapur</t>
  </si>
  <si>
    <t>Shri. Shrikant Bhimrao Kulkarni</t>
  </si>
  <si>
    <t>At. Post. 59, Budhwar Peth, Solapur</t>
  </si>
  <si>
    <t>Retap Trade</t>
  </si>
  <si>
    <t>Shri. Jayram Paranna Nimbalkar</t>
  </si>
  <si>
    <t>At. Post. Kondi, Tal. North Solapur</t>
  </si>
  <si>
    <t>1983-1984</t>
  </si>
  <si>
    <t>Shri. Ram Dattu Waghmare</t>
  </si>
  <si>
    <t>Gondhali</t>
  </si>
  <si>
    <t>Selling &amp; Letech</t>
  </si>
  <si>
    <t>Shri. Baswant Rama Jagtap</t>
  </si>
  <si>
    <t>Shri. Akash Babu Bhise</t>
  </si>
  <si>
    <t>Shri. Gajanan Maruti Dhadake</t>
  </si>
  <si>
    <t>9/57, Ravivar Peth, Solapur</t>
  </si>
  <si>
    <t>Shri. Babu Yallappa Limbade</t>
  </si>
  <si>
    <t>New Paccha Peth, House. No. 1038, Ashok Chowk, Solapur</t>
  </si>
  <si>
    <t>Gadi Vadar</t>
  </si>
  <si>
    <t>Shri. Rama Maruti Bhosale</t>
  </si>
  <si>
    <t>At. Post. Fondhiras, Tal. Malshiras</t>
  </si>
  <si>
    <t>Treading Machine</t>
  </si>
  <si>
    <t>Shri. Dashrath Sawasnil Jadhav</t>
  </si>
  <si>
    <t>Kaikadi</t>
  </si>
  <si>
    <t>Shri. Preetam Kisan Gaikwad</t>
  </si>
  <si>
    <t>Shri. Kashinath Ambaji Gaikwad</t>
  </si>
  <si>
    <t>Smt. Gaugubai Kirsnna Gaikwad</t>
  </si>
  <si>
    <t>Stone</t>
  </si>
  <si>
    <t>Smt. Nagubai Baban Jadhav</t>
  </si>
  <si>
    <t>Smt. Pramila Ramchandra Gaikwad</t>
  </si>
  <si>
    <t>Ramwadi, Plot No. 77, Solapur</t>
  </si>
  <si>
    <t>Smt. Parvai Mohan Waghmare</t>
  </si>
  <si>
    <t>176, Budhwar Peth, Milind Nagar, Soalpur</t>
  </si>
  <si>
    <t>Shri. Suresh Pandurang Ghodake</t>
  </si>
  <si>
    <t>At. Post. Aundhi. Tal. Mohol</t>
  </si>
  <si>
    <t>Shri. Digambar Keshav Kshirsagar</t>
  </si>
  <si>
    <t>At. Post. Malvandi. Tal. Barshi</t>
  </si>
  <si>
    <t>Irle Vairag, Barshi</t>
  </si>
  <si>
    <t>Shri. Ramchandra Vishwanah Gaikwad</t>
  </si>
  <si>
    <t>Shri. Vinayak Narayan Kedale</t>
  </si>
  <si>
    <t>367, North Sadar Bazar, Camp, Solapur</t>
  </si>
  <si>
    <t>Shri. Dnyaneshwar Nagappa Kamble</t>
  </si>
  <si>
    <t>Making Shoes</t>
  </si>
  <si>
    <t>Shri. Maruti Vithal Bhosale</t>
  </si>
  <si>
    <t>At. Post. Piliv. Tal .Malshiras</t>
  </si>
  <si>
    <t>Piliv, Malshiras</t>
  </si>
  <si>
    <t>Shri. Nagnath Bhagu Shinde</t>
  </si>
  <si>
    <t>Poma Road, Hawe Plot, Solapur</t>
  </si>
  <si>
    <t>Shri. Amrut Yallappa Narayankar</t>
  </si>
  <si>
    <t>8/72, Hudco Housing society, solapur</t>
  </si>
  <si>
    <t>Shri. Nagnath Ramlu Tate</t>
  </si>
  <si>
    <t>133, North Sadar Bazar, Solapur</t>
  </si>
  <si>
    <t>Tailoring</t>
  </si>
  <si>
    <t>Shri. Sambhaji Nivruti Kamble</t>
  </si>
  <si>
    <t>At. Post. M. Jalihal. Tal. Mangalwedha</t>
  </si>
  <si>
    <t>Smt. Buchawabai Bharmama Dhote</t>
  </si>
  <si>
    <t>New Paccha Peth, Ashok Chowk, Solapur</t>
  </si>
  <si>
    <t>Merchauts Cop. Bank</t>
  </si>
  <si>
    <t>Shri. Sambhaji Dagadu Kamble</t>
  </si>
  <si>
    <t>At. Post. Madha.  Tal. Madha</t>
  </si>
  <si>
    <t>Shri. Krisnna Vithal Jadhav</t>
  </si>
  <si>
    <t>At. Post. Pangari. Tal. Barshi</t>
  </si>
  <si>
    <t>Pangari. Barshi</t>
  </si>
  <si>
    <t>Smt. Nilingwwa Kallappa Mane</t>
  </si>
  <si>
    <t>House No.52, Sidheshwar Peth, Solapur</t>
  </si>
  <si>
    <t>Purchase Of Mud</t>
  </si>
  <si>
    <t>Subhas Chowk, Solapur</t>
  </si>
  <si>
    <t>Shri. Amogsidha Krisna Pachauge</t>
  </si>
  <si>
    <t>Shri. Ramkrishna Dhondiba Thakar</t>
  </si>
  <si>
    <t>Shri. Yallappa Prhimama Mudgal</t>
  </si>
  <si>
    <t>329, Begam Peth, Solapur</t>
  </si>
  <si>
    <t>Shri. Madhukar Ishwar Kamble</t>
  </si>
  <si>
    <t>At. Post. Pandharpur</t>
  </si>
  <si>
    <t>Shri. Sudhakar Yallappa Areukeri</t>
  </si>
  <si>
    <t>At. Post. Salgar. Tal. Akkalkot</t>
  </si>
  <si>
    <t>Shri. Shrimant Samrao Dhawane</t>
  </si>
  <si>
    <t>At. Post. Korfale. Tal. Barshi</t>
  </si>
  <si>
    <t>Bricks</t>
  </si>
  <si>
    <t>Shri. Shivaji Mallappa Waghmare</t>
  </si>
  <si>
    <t>Shri. Subna Rama Lambture</t>
  </si>
  <si>
    <t>Awase Wasti, Degaon Naka, Solapur</t>
  </si>
  <si>
    <t>Metal Polisning</t>
  </si>
  <si>
    <t>Shri. Shankar Sambu Sutakar</t>
  </si>
  <si>
    <t>Room No. 6, Block No. 3, New Laxmi Peth, Solapur</t>
  </si>
  <si>
    <t>Shri. Dnyanoba Narayan Kulkarni</t>
  </si>
  <si>
    <t>33, Budhwar Peth, Solapur</t>
  </si>
  <si>
    <t>Karnatak Bank</t>
  </si>
  <si>
    <t>Shri. Vilas Nivruti Janroa</t>
  </si>
  <si>
    <t>At. Post. Jamgaon Road, Barshi</t>
  </si>
  <si>
    <t xml:space="preserve">Transport </t>
  </si>
  <si>
    <t>Shri. Raghunath Bhimrao Jadhav</t>
  </si>
  <si>
    <t>House No. 585, New Paccha Peth, Solapur</t>
  </si>
  <si>
    <t>Shri. Ramdas Ambaji Pudale</t>
  </si>
  <si>
    <t>274, Shukrawar Peth, Solpaur</t>
  </si>
  <si>
    <t>Shri. Namdeo Yallappa Mudhalkar</t>
  </si>
  <si>
    <t>Bhavani Peth, Solapur</t>
  </si>
  <si>
    <t>Shri. Hiralal Nanaji Dhotre</t>
  </si>
  <si>
    <t>Koshti Galli, Mohol</t>
  </si>
  <si>
    <t>Shri. Jalindar Sagar Kshirsagar</t>
  </si>
  <si>
    <t>Shri. Hanmant Gaupatrao Yamjal</t>
  </si>
  <si>
    <t>813,  North Sadar Bazar, Solapur</t>
  </si>
  <si>
    <t>Sargar</t>
  </si>
  <si>
    <t>Shri. Laxman Narayan Sadafule</t>
  </si>
  <si>
    <t>Neharu Nagar, Block No. 5B, Solapur</t>
  </si>
  <si>
    <t>Smt. Champabai Rama Mude</t>
  </si>
  <si>
    <t>387, Kasaba, Solapur</t>
  </si>
  <si>
    <t>Chilli Grindar Machine</t>
  </si>
  <si>
    <t>Shri. Usnappa Bhimrao Chougule</t>
  </si>
  <si>
    <t>Plot.No. 34, New Paccha Peth, Solapur</t>
  </si>
  <si>
    <t>Shri. Revansidha Venkatesh Chougule</t>
  </si>
  <si>
    <t xml:space="preserve"> New Paccha Peth, Solapur</t>
  </si>
  <si>
    <t>Shri. Nagnath Vishnu Pachaage</t>
  </si>
  <si>
    <t>Shri. Bhimrao Sidram Sarvade</t>
  </si>
  <si>
    <t>Shri. Baburao Bhikaji Gaikwad</t>
  </si>
  <si>
    <t>At. Post. Uplai. Br. Tal. Barshi</t>
  </si>
  <si>
    <t>Shri. Bhanwat Tukaram Kamble</t>
  </si>
  <si>
    <t>At. Post. Shivaji Nagar, Barshi</t>
  </si>
  <si>
    <t>Stationry</t>
  </si>
  <si>
    <t>Shri. Nagnath Waman Thorat</t>
  </si>
  <si>
    <t>1690, Tilak Chowk, Barshi</t>
  </si>
  <si>
    <t>Shri. Haridas Rama Maske</t>
  </si>
  <si>
    <t>Shri. Vishawas Raghunath Bokemode</t>
  </si>
  <si>
    <t>169, Bhimnagar, Barshi</t>
  </si>
  <si>
    <t>Shri. Krisnakumar Ba Sadafule</t>
  </si>
  <si>
    <t>514, North Sadar Bazar, Solapur</t>
  </si>
  <si>
    <t>Shri. Tukaram Vithal Dhotrikar</t>
  </si>
  <si>
    <t>34/7, New Paccha Peth, Solapur</t>
  </si>
  <si>
    <t>Shri. Anil Ambadas Hire</t>
  </si>
  <si>
    <t>740, North Sadar Bazar, Solapur</t>
  </si>
  <si>
    <t xml:space="preserve">Bagas </t>
  </si>
  <si>
    <t>Shri. Sharad Baburao Kshirsagar</t>
  </si>
  <si>
    <t>725, Shivaji Naar, Barshi</t>
  </si>
  <si>
    <t>Shri. Vilas Ramchandra Janrao</t>
  </si>
  <si>
    <t>Smt. Tai Bn Ghodake</t>
  </si>
  <si>
    <t>1376, Mangalwar Peth, Barshi</t>
  </si>
  <si>
    <t>Smt. Rambna Nivruti Sawant</t>
  </si>
  <si>
    <t>Shri. Sugriv Datta Bokefode</t>
  </si>
  <si>
    <t>186, Bhimnagar, barshi</t>
  </si>
  <si>
    <t>Shri. Ganpat Shankar Bhaware</t>
  </si>
  <si>
    <t>Shop no. 8, Shri. Chatrpati Shivaji Maharaj Samark, Solapur</t>
  </si>
  <si>
    <t>Developmen of Chapple</t>
  </si>
  <si>
    <t>Shri. Rajeshkumar Shivshankar Parasuar</t>
  </si>
  <si>
    <t>706, North Sadar Bazar, Solapur</t>
  </si>
  <si>
    <t>1984-1985</t>
  </si>
  <si>
    <t>Shri. Abasaheb Ramchandra Kuuche</t>
  </si>
  <si>
    <t>At. Post.Gopalpur. Tal. Pandharpur</t>
  </si>
  <si>
    <t>Shri. Ratnakar Sudam Ingale</t>
  </si>
  <si>
    <t>Shivshai, Solapur</t>
  </si>
  <si>
    <t>Shri. Birappa Gaupati Vhauknale</t>
  </si>
  <si>
    <t>Kumathe, North Solapur</t>
  </si>
  <si>
    <t>Shri. Ashok Rama Kamble</t>
  </si>
  <si>
    <t>3886, Solapur Road, Barshi</t>
  </si>
  <si>
    <t>Shri. Vijaykumar Mallikarjun Waghmare</t>
  </si>
  <si>
    <t>Shri. Suryakant Maryappa Kamble</t>
  </si>
  <si>
    <t>Shri. Rajatna Bhagwat Athawale</t>
  </si>
  <si>
    <t>Shri. Bhimrao chalappa Shinde</t>
  </si>
  <si>
    <t>Shri. Kisan Chandu Kamble</t>
  </si>
  <si>
    <t>94/368, Jodbhavani Peth, Solapur</t>
  </si>
  <si>
    <t>Shri. Ashok Kandu Bansode</t>
  </si>
  <si>
    <t>41/347, New Budhwar Peth, Solapur</t>
  </si>
  <si>
    <t>Shri. Yashwant Tukaram Kadam</t>
  </si>
  <si>
    <t>41/198, New Budhwar Peth, Solapur</t>
  </si>
  <si>
    <t>Kushan Maker</t>
  </si>
  <si>
    <t>Shri. Digambar Sambhaji Bhosale</t>
  </si>
  <si>
    <t>229, Bhimnagar, Barshi</t>
  </si>
  <si>
    <t>Band Pathak</t>
  </si>
  <si>
    <t>Smt. Adikabai Shripati Talbhandare</t>
  </si>
  <si>
    <t>Solapur Road, Barshi</t>
  </si>
  <si>
    <t>Construction of Stell</t>
  </si>
  <si>
    <t>Shri. Bhimrao Sadhu Dedhe</t>
  </si>
  <si>
    <t>At. Post. Shelgaon ( R) . Tal Barshi</t>
  </si>
  <si>
    <t>Shri. Kondiba Keru Gaikwad</t>
  </si>
  <si>
    <t>Shri. Tukaram Vishwanath Chaoul</t>
  </si>
  <si>
    <t>Shri. Narayan Sadhu Dedhe</t>
  </si>
  <si>
    <t>Shri. Shankar Uyakat Sabale</t>
  </si>
  <si>
    <t>353/2, Upalai Road, Barshi</t>
  </si>
  <si>
    <t>Shri. Nandkumar Balu Khandare</t>
  </si>
  <si>
    <t>302, Kasaba Peth, Barshi</t>
  </si>
  <si>
    <t>Painting</t>
  </si>
  <si>
    <t>Shri. Chandrkant Pralhad Kamble</t>
  </si>
  <si>
    <t>Naikwadi Plat, Barshi</t>
  </si>
  <si>
    <t>Smt. Jyoti Vishwanath Kasabe</t>
  </si>
  <si>
    <t>At. Post. Shetphal. Tal. Mohol</t>
  </si>
  <si>
    <t>Rope Making</t>
  </si>
  <si>
    <t>Modnimb</t>
  </si>
  <si>
    <t>Shri. Bhagwa Vithobha Chowal</t>
  </si>
  <si>
    <t>Shri. Nagnath Ramchandra Kasbe</t>
  </si>
  <si>
    <t>Shri. Uttam Baji Kasbe</t>
  </si>
  <si>
    <t>Shri. Manohar Gaibi Kasbe</t>
  </si>
  <si>
    <t>Shri. Subna Keru Kasbe</t>
  </si>
  <si>
    <t>Shri. Kisan Baliram Kasbe</t>
  </si>
  <si>
    <t>Shri. Pandurang Vithal Kasabe</t>
  </si>
  <si>
    <t>Shri. Shivmurti Gopal Kasabe</t>
  </si>
  <si>
    <t>Shri. Tukaram Samdhan Kambke</t>
  </si>
  <si>
    <t>Shri. Bharat Mahadeo Kasbe</t>
  </si>
  <si>
    <t>Shri. Tulshiram Gaibi Kasbe</t>
  </si>
  <si>
    <t>Shri. Sardar Manu Jadzap</t>
  </si>
  <si>
    <t>South Sadar Bazar, Solapur</t>
  </si>
  <si>
    <t>Shri. Vikas Ratilal Kshirsagar</t>
  </si>
  <si>
    <t>41/30, New Budhwar Peth, Solapur</t>
  </si>
  <si>
    <t>Working Cabniet</t>
  </si>
  <si>
    <t>Shri. Nagnath Somnath Lankeshwar</t>
  </si>
  <si>
    <t>3089, Aagalgoan Road, Raut Chal, Barshi</t>
  </si>
  <si>
    <t>Shri. Satish Dnyaneshwar Thorat</t>
  </si>
  <si>
    <t>At. Post. Azad Chowk, Vairag, Tal. Barshi</t>
  </si>
  <si>
    <t>Shri. Abhimanyu Gulab Waghmare</t>
  </si>
  <si>
    <t>At. Post. Mulegaon. Tal. Barshi</t>
  </si>
  <si>
    <t>Shri. Ambadas Kadaba shinde</t>
  </si>
  <si>
    <t>388, Budhwar Peth, Solapur</t>
  </si>
  <si>
    <t>Smt. Tarabai Somnath Sonwane</t>
  </si>
  <si>
    <t>Shri. Ramchandra Shivram Pudale</t>
  </si>
  <si>
    <t>Shri. Dharmaraj Shrirang Bansode</t>
  </si>
  <si>
    <t>Smt. Shobha Pandurang Kathuwale</t>
  </si>
  <si>
    <t>Shri. Vishnu Yeshwant Tade</t>
  </si>
  <si>
    <t>32, Hucheshwar Nagar, Kumatha Naka, Solapur</t>
  </si>
  <si>
    <t>Bakery</t>
  </si>
  <si>
    <t>Shri. Babul Arjun Shinde</t>
  </si>
  <si>
    <t>At. Post. Uplai. Br. Tal. Madha</t>
  </si>
  <si>
    <t>Cushin Making</t>
  </si>
  <si>
    <t>Shri. Chandu Namdeo Akade</t>
  </si>
  <si>
    <t>Shri. Sukhdeo Shatnru Shinde</t>
  </si>
  <si>
    <t>Shri. Ramesh Mahadeo Tate</t>
  </si>
  <si>
    <t>Shri. Madhu Snadhu Fiske</t>
  </si>
  <si>
    <t>Shri. Dhondiram Nasaji Khartmal</t>
  </si>
  <si>
    <t>525/526, North Sadar Bazar, Solapur</t>
  </si>
  <si>
    <t>Mangalwar peth, Solapur</t>
  </si>
  <si>
    <t>Shri. Maruti S Bhalerao</t>
  </si>
  <si>
    <t>Shri. Madhukar Baburao Fiske</t>
  </si>
  <si>
    <t>At. Post. Kari. Tal. Barshi</t>
  </si>
  <si>
    <t>Pangari, Barshi</t>
  </si>
  <si>
    <t>Shri. Shivaji Sambhaji Vhankade</t>
  </si>
  <si>
    <t>Shri. Shankar Bali Lalsare</t>
  </si>
  <si>
    <t>Shri. Devidas S Kshirsagar</t>
  </si>
  <si>
    <t>371, Budhwar Peth, solapur</t>
  </si>
  <si>
    <t>Shri. Gautam Vithal Phadtare</t>
  </si>
  <si>
    <t>173, New Tirhegaon, Forest, Solapur</t>
  </si>
  <si>
    <t>Maharashtra state Com bank</t>
  </si>
  <si>
    <t>Shri. Prakash Hariba Mule</t>
  </si>
  <si>
    <t>Shri. Ashok Nagnath Bansode</t>
  </si>
  <si>
    <t>24, Murarji Peth, Solapur</t>
  </si>
  <si>
    <t>Shri. Hari Balu Khilare</t>
  </si>
  <si>
    <t>41/21, New Budhwar Peth, Solapur</t>
  </si>
  <si>
    <t>Degaon Naka, Solapur</t>
  </si>
  <si>
    <t>Shri. Vijay Baburao Narayankar</t>
  </si>
  <si>
    <t>7/133, Ravivar Peth, Solapur</t>
  </si>
  <si>
    <t>Shri. Dnynoba Dasharath Kavare</t>
  </si>
  <si>
    <t>Shri. Dnynoba Namdeo Kamble</t>
  </si>
  <si>
    <t>86/36, Murarji Peth, Solapur</t>
  </si>
  <si>
    <t>Shri. Dattatraya Krishnath Kamble</t>
  </si>
  <si>
    <t>358, North Kasba Peth, Solapur</t>
  </si>
  <si>
    <t>Shri. Vijaykumar Maryappa Mulag</t>
  </si>
  <si>
    <t>Plot. No. 288, Block No. 7, Room No. 2, Hudco Modi, Solapur</t>
  </si>
  <si>
    <t>Smt. Suvarna Ramanna Bhandare</t>
  </si>
  <si>
    <t>879, North Sadar Bazar, Solapur</t>
  </si>
  <si>
    <t>Wood Depo</t>
  </si>
  <si>
    <t>Shri. Mauliram Babaji Khartmal</t>
  </si>
  <si>
    <t>Shri. Vishwambhar Nivruti Waghmare</t>
  </si>
  <si>
    <t>Shri. Dnyanoba Dhondiba Waghmare</t>
  </si>
  <si>
    <t>Shri. Sidram Kalinpa Surekar</t>
  </si>
  <si>
    <t>Shri. Arjun Maruti Waghmare</t>
  </si>
  <si>
    <t>Shri. Madhukar Dagadu Dauge</t>
  </si>
  <si>
    <t>At. Post. Patkal. Tal. Mangalwedha</t>
  </si>
  <si>
    <t>Shri. Vithal Kisanrao Mohite</t>
  </si>
  <si>
    <t>Shri. Milind Damu Waghmare</t>
  </si>
  <si>
    <t>Smt. Nirabai Revansidha Nikambe</t>
  </si>
  <si>
    <t>At. Post. Degaon. Tal. North Solapur</t>
  </si>
  <si>
    <t>Shri. Rajsaheb Damu Rayabau</t>
  </si>
  <si>
    <t>Shri. Balbhim Jalindar Bansode</t>
  </si>
  <si>
    <t>Shri. Balasaheb Mahadeo Kawvekar</t>
  </si>
  <si>
    <t>Bhiayy Chowk, Solapur</t>
  </si>
  <si>
    <t>Shri. Vidyadhar Dusnasnapa Sonwane</t>
  </si>
  <si>
    <t>206, North Sadar Bazar, Solapur</t>
  </si>
  <si>
    <t>Smt. Ranjana Linga Misale</t>
  </si>
  <si>
    <t>190, New Tirhegaon, Forest, Solpaur</t>
  </si>
  <si>
    <t>Smt. Mahadevi Uttam Surwase</t>
  </si>
  <si>
    <t>At. Post. Hipprge. Tal. North Solapur</t>
  </si>
  <si>
    <t>Main branch Solapur</t>
  </si>
  <si>
    <t>Smt. Bhagubai Rama Bokefode</t>
  </si>
  <si>
    <t>Shri. Gajendra Mahadeo Kamble</t>
  </si>
  <si>
    <t>Shri. Sudhakar Tayappa Kshirsagar</t>
  </si>
  <si>
    <t>Shri. Babu Pandurang Kaware</t>
  </si>
  <si>
    <t>At. Post. Malwandi. Tal Barshi</t>
  </si>
  <si>
    <t>Shri. Bharat Abhiman Mane</t>
  </si>
  <si>
    <t>Nav Budha</t>
  </si>
  <si>
    <t>Smt. Laxmibai Eknath Waghmare</t>
  </si>
  <si>
    <t>Smt. Maryabai Tukaram Shivshikhare</t>
  </si>
  <si>
    <t>Smt. Vastsala Shivdas Tope</t>
  </si>
  <si>
    <t>Shri. Sitaram Keshav Athavale</t>
  </si>
  <si>
    <t>Shri. Revansidha Bali Lalsare</t>
  </si>
  <si>
    <t>Shri. Arjun Chalappa Shinde</t>
  </si>
  <si>
    <t>Shri. Jallak Abarao Pachkudave</t>
  </si>
  <si>
    <t>Shri. Sidram Dhondiba Masalkhamb</t>
  </si>
  <si>
    <t>Shri. Hanmant Bhagwat Bhalshankar</t>
  </si>
  <si>
    <t>At. Post. Pangaon. Tal. Barshi</t>
  </si>
  <si>
    <t>Pangaon. Barshi</t>
  </si>
  <si>
    <t>Shri. Bharat Dnyandeo Surwase</t>
  </si>
  <si>
    <t>Shri. Nana Vishwanath Shinde</t>
  </si>
  <si>
    <t>At. Post. Uplai bk, Tal. Madha</t>
  </si>
  <si>
    <t>Wel Diging</t>
  </si>
  <si>
    <t>Shri. Subham Kerba Kamble</t>
  </si>
  <si>
    <t>At. Post. Bale. Tal. North Solapur</t>
  </si>
  <si>
    <t>Shri. Rama Kerba Kamble</t>
  </si>
  <si>
    <t>Shri. Madhukar Dhullapa Bansode</t>
  </si>
  <si>
    <t>16, Sidhartha society, Solapur</t>
  </si>
  <si>
    <t>Bekary</t>
  </si>
  <si>
    <t>Smt. Chaulrabai Laxman Waghmare</t>
  </si>
  <si>
    <t>Shri. Ravindrakumar M. Jadhav</t>
  </si>
  <si>
    <t>At. Post. Kasegaon. Tal. South solapur</t>
  </si>
  <si>
    <t>solapur Gramin bank</t>
  </si>
  <si>
    <t>Ule, South Solapur</t>
  </si>
  <si>
    <t>Shri. Kallappa Maruti Gaikwad</t>
  </si>
  <si>
    <t>At. Post. Honmurgi. Tal. South Solapur</t>
  </si>
  <si>
    <t>Aourad, South solapur</t>
  </si>
  <si>
    <t>Shri. Shantilal Dattatrya Nakate</t>
  </si>
  <si>
    <t>Shri. Akash Dagadu Ghodake</t>
  </si>
  <si>
    <t>At. Post. Borale. Tal. Mangalwedha</t>
  </si>
  <si>
    <t>Shri. Lahu Limbaji Sutkar</t>
  </si>
  <si>
    <t>Smt. Poamabai Bhimsha Chabuskar</t>
  </si>
  <si>
    <t>Harale Wasti, Majarewadi, Solapur</t>
  </si>
  <si>
    <t>1985-1986</t>
  </si>
  <si>
    <t>Shri. Suryakant Margu Shinde</t>
  </si>
  <si>
    <t>236, Shukrawar Peth, Solpaur</t>
  </si>
  <si>
    <t>Shri. Sumant Mahadeo Bhadakwad</t>
  </si>
  <si>
    <t>At. Post. Angar. Tal. Mohol</t>
  </si>
  <si>
    <t xml:space="preserve">Electric  </t>
  </si>
  <si>
    <t xml:space="preserve">Dena Bank </t>
  </si>
  <si>
    <t>Angar, Mohol</t>
  </si>
  <si>
    <t>Shri. Parasanna Tukaram Bhadkumbe</t>
  </si>
  <si>
    <t>At. Post. Gunjegaon. Tal. South solapur</t>
  </si>
  <si>
    <t>Kandalgaon, South Solapur</t>
  </si>
  <si>
    <t>Shri. Tulshiram Mukinda Bansode</t>
  </si>
  <si>
    <t>Shri. Shankar Sambu Kamble</t>
  </si>
  <si>
    <t>Scrap Busines</t>
  </si>
  <si>
    <t>Shri. R. B. Kamtyyaukar</t>
  </si>
  <si>
    <t>At. Post. Banegaon. Tal. North Solapur</t>
  </si>
  <si>
    <t>Shri. Mallappa Hanmantu Shinde</t>
  </si>
  <si>
    <t>Canra Bank</t>
  </si>
  <si>
    <t>Shri. Dilip Namdeo Sawant</t>
  </si>
  <si>
    <t>At. Post. Malshiras. Tal. Malshiras</t>
  </si>
  <si>
    <t>Shri. Yuvraj Masaji Gavali</t>
  </si>
  <si>
    <t>137, Budhwar Peth, Milind nagar, Solapur</t>
  </si>
  <si>
    <t>Shri. Giridhar Bhojappa Waghmare</t>
  </si>
  <si>
    <t>Shri. Bhagwan Keshav Bansode</t>
  </si>
  <si>
    <t>Tuljapur Road, Solapur</t>
  </si>
  <si>
    <t>Shri. Prakash Pandurang Sirsat</t>
  </si>
  <si>
    <t>41/175, New Budhwar Peth, Solapur</t>
  </si>
  <si>
    <t>Shri. Parmeshwar Pandurang Lalsare</t>
  </si>
  <si>
    <t>Shivsahi, Solapur</t>
  </si>
  <si>
    <t>Shri. Audumbar Kerappa Gualu</t>
  </si>
  <si>
    <t>Smt. Rajibai M. P.</t>
  </si>
  <si>
    <t>House no. 25b, Mochi Housing Society, Solapur</t>
  </si>
  <si>
    <t xml:space="preserve">Chappal </t>
  </si>
  <si>
    <t>Shri. Yadav Gangaram Lalsare</t>
  </si>
  <si>
    <t>Shri. Baburao Laxman Petade</t>
  </si>
  <si>
    <t>41/23, New Budhwar Peth, Solapur</t>
  </si>
  <si>
    <t>Shri. Parsuram Shivaji Shinde</t>
  </si>
  <si>
    <t xml:space="preserve">Kumathe, </t>
  </si>
  <si>
    <t>Shri. Bhimashankar A. Pale</t>
  </si>
  <si>
    <t>At. Post. Dhudhani. Tal. Akkalkot</t>
  </si>
  <si>
    <t>Shri. Balappa Kerappa Kamble</t>
  </si>
  <si>
    <t>At. Post. Hotagi Road, Tal. South Solapur</t>
  </si>
  <si>
    <t xml:space="preserve">Hotagi Station Village, </t>
  </si>
  <si>
    <t>Shri. Parsuram Tayappa Rajguru</t>
  </si>
  <si>
    <t>At. Ambechincholi. Post. Puluj. Tal. Pandharpur</t>
  </si>
  <si>
    <t>Takali Sikandar</t>
  </si>
  <si>
    <t>Shri. Shrimant Pirappa Waghmare</t>
  </si>
  <si>
    <t>At. Post. Hotagi, Tal. South Solapur</t>
  </si>
  <si>
    <t>Shri. Vijaykumar Sadashiv Gaikwad</t>
  </si>
  <si>
    <t>Blcok No. 1, Sidharth Housing Society, Solapur</t>
  </si>
  <si>
    <t>Stationry Shop</t>
  </si>
  <si>
    <t>Shri. Raosaheb Bhiva Chodhari</t>
  </si>
  <si>
    <t>At. Post. Gulpoli, Tal. Barshi</t>
  </si>
  <si>
    <t>Shri. Ramchandra Baba Sawant</t>
  </si>
  <si>
    <t>Shri. Parmeshwar Bhimsha Kamble</t>
  </si>
  <si>
    <t>Smt. Sajabai Manohar Kamble</t>
  </si>
  <si>
    <t>At. Post. Uplai. Tal . Barshi</t>
  </si>
  <si>
    <t>The United Bank</t>
  </si>
  <si>
    <t>Shri. Gautam Sidram Gaikwad</t>
  </si>
  <si>
    <t>Sushil Nagar, Mahatma Phule Zopadpati, Solapu</t>
  </si>
  <si>
    <t>Shri. Tanaji Babu Bhalshankar</t>
  </si>
  <si>
    <t>Pangaon, Barshi</t>
  </si>
  <si>
    <t>Shri. Mallikarjun Dhandappa Bhangartakagr</t>
  </si>
  <si>
    <t>60/50, Shidheshwar Peth, Solapur</t>
  </si>
  <si>
    <t>Shri. Rangnath Sonnd Gajghate</t>
  </si>
  <si>
    <t>Shri. Narayan Hiralal Pawar</t>
  </si>
  <si>
    <t>22, Navi Peth, Solapur</t>
  </si>
  <si>
    <t>Shri. Shankar Bhimrao Khandare</t>
  </si>
  <si>
    <t>Shri. Daji Dagadu Shinde</t>
  </si>
  <si>
    <t>Shri. Ashok Somtu Chamdane</t>
  </si>
  <si>
    <t>At. Post. Bhosare, Tal. Madha</t>
  </si>
  <si>
    <t>Shri. Dnyanoba Damu Gade</t>
  </si>
  <si>
    <t>At. Post. Ropale Br, Tal. Pandharpur</t>
  </si>
  <si>
    <t>Ropal, Pandharpur</t>
  </si>
  <si>
    <t>Shri. Mallappa Shivgandappa Hendule</t>
  </si>
  <si>
    <t>Ice Cream</t>
  </si>
  <si>
    <t>Shri. Dagadu Prabhu Kamble</t>
  </si>
  <si>
    <t>Shri. Vishnu Malkari Waghmare</t>
  </si>
  <si>
    <t>Shri. Bhimrao Dharma Enginware</t>
  </si>
  <si>
    <t>Shri. Ashok Jaggannath Babar</t>
  </si>
  <si>
    <t>At. Post. Hole - Bhose, Tal. Pandharpur</t>
  </si>
  <si>
    <t>Gursale, Pandharpur</t>
  </si>
  <si>
    <t>Shri. Babruwan Satyappa Sabale</t>
  </si>
  <si>
    <t>107/1, Sanjay Nagar, Kumatha Naka, Solapur</t>
  </si>
  <si>
    <t>Union Bank of India</t>
  </si>
  <si>
    <t>Shri. Shrimant Sharawan Kamble</t>
  </si>
  <si>
    <t>Shri. Dattatraya Baburao Gaikwad</t>
  </si>
  <si>
    <t>181, North Kasaba, Solapur</t>
  </si>
  <si>
    <t>solapur Zilha Mahila Bank</t>
  </si>
  <si>
    <t>202, New Tirhegaon, Forest, Solapur</t>
  </si>
  <si>
    <t>Shri. Umakant Machindra Survase</t>
  </si>
  <si>
    <t>14/1, Jodbhavani Peth, Solapur</t>
  </si>
  <si>
    <t>Shri. Baban Shripati Bokefode</t>
  </si>
  <si>
    <t>Zadbuke Maidan, Barshi, Tal. Barshi</t>
  </si>
  <si>
    <t>Shri. Jambu Khandu Randhare</t>
  </si>
  <si>
    <t>At. Post. Dhotri, Tal. South Solapur</t>
  </si>
  <si>
    <t>Dhotri, South Solapur</t>
  </si>
  <si>
    <t>Shri. Aviraj Lingappa Shinde</t>
  </si>
  <si>
    <t>At. Post. Karhdehali, Tal. South solapur</t>
  </si>
  <si>
    <t>Shri. Balkrishna Yashwant Sathe</t>
  </si>
  <si>
    <t>shri. Chandrakant Vrindavan Kamble</t>
  </si>
  <si>
    <t>88, New Tirhegaon, Forest, Solapur</t>
  </si>
  <si>
    <t>Food Grain Shop</t>
  </si>
  <si>
    <t>Shri. Kashinath Chokha Janrao</t>
  </si>
  <si>
    <t>At. Post. Nananj, Tal. North Solapur</t>
  </si>
  <si>
    <t>Nannaj, North Solapur</t>
  </si>
  <si>
    <t>Shri. Dattu Ramchandra Agawane</t>
  </si>
  <si>
    <t>Smt. Laxmibai Digamber Gaikwad</t>
  </si>
  <si>
    <t>346, Kurduwadi, Tal. Madha</t>
  </si>
  <si>
    <t>Shri. Laxman Parlhad Agawane</t>
  </si>
  <si>
    <t>Electrical Stores</t>
  </si>
  <si>
    <t>Shri. Satywan Arjun sonwane</t>
  </si>
  <si>
    <t>Shri. Kondiba Annu Karade</t>
  </si>
  <si>
    <t>Shri. Dadarao Vaijinath Khartmal</t>
  </si>
  <si>
    <t>Smt. Sarjabai Nagnath Athawale</t>
  </si>
  <si>
    <t>Smt. Ratan Ramchandra Waghmare</t>
  </si>
  <si>
    <t>Shri. Namdeo Eknath Kamble</t>
  </si>
  <si>
    <t>At. Post. Brahmapuri. Tal. Mangalwedha</t>
  </si>
  <si>
    <t>Brahmapuri, Mangalwedha</t>
  </si>
  <si>
    <t>Shri. Dnyanoba Eknah Kamble</t>
  </si>
  <si>
    <t>Shri. Prashant Sopan Shinde</t>
  </si>
  <si>
    <t>220, Lokare Building , Forest, Solapur</t>
  </si>
  <si>
    <t>Coropration Bank</t>
  </si>
  <si>
    <t>Shri. Sukhaeo Appa Khandare</t>
  </si>
  <si>
    <t>Akluj, Malshiras</t>
  </si>
  <si>
    <t>Shri. Nagnath Dagadu Udanshiv</t>
  </si>
  <si>
    <t>278, Modi Railway Line, Solapur</t>
  </si>
  <si>
    <t>Shri. Somappa T. Hondule</t>
  </si>
  <si>
    <t>At. Post. Majarewadi, Tal, North Solapur</t>
  </si>
  <si>
    <t>Shri. Dattatrya Limba Jadhav</t>
  </si>
  <si>
    <t>At. Post. Yawali, Tal. Mohol</t>
  </si>
  <si>
    <t>Smt. Asha Maryappa Survase</t>
  </si>
  <si>
    <t>1986-1987</t>
  </si>
  <si>
    <t>Shri. Ravindra Chayappa Gaikwad</t>
  </si>
  <si>
    <t>41/374, Budhwar Peth, Solapur</t>
  </si>
  <si>
    <t>Shri. Abhimanyu Datta Waghmare</t>
  </si>
  <si>
    <t>At. Post. Darphal ( gavadi), Tal North Solapur</t>
  </si>
  <si>
    <t>Shri. Avinash Baburao Gaikwad</t>
  </si>
  <si>
    <t>837/35, Railway Line, Solapur</t>
  </si>
  <si>
    <t>Radio Reparing Shop</t>
  </si>
  <si>
    <t>Trasuray, Solapur</t>
  </si>
  <si>
    <t>Shri. Bansilal Lalu Kaware</t>
  </si>
  <si>
    <t>Shri. Nagnath Sidram Sonkamble</t>
  </si>
  <si>
    <t>41/65, New Budhwar Peth, Solapur</t>
  </si>
  <si>
    <t>Binding of Notebook</t>
  </si>
  <si>
    <t>Shri. Yashwant Cholappa Shinde</t>
  </si>
  <si>
    <t>Shri. Bhairavnath Malhari Netake</t>
  </si>
  <si>
    <t>At. Post. Tambole, Tal. Mohol</t>
  </si>
  <si>
    <t>Shri. Ramchandra Pandurang Lokhande</t>
  </si>
  <si>
    <t>At. Jainwadi, Post. Gardi, Tal. Pandharpur</t>
  </si>
  <si>
    <t>Shri. Ashok Baburao Sorate</t>
  </si>
  <si>
    <t>Shri. Gopichand Digamber Jadhav</t>
  </si>
  <si>
    <t>Gadegaon, Pandharpur</t>
  </si>
  <si>
    <t>Shri. Subhash Annappa Waghmare</t>
  </si>
  <si>
    <t>At. Post. Shantinagar(Majarewadi) Tal, North Solapur</t>
  </si>
  <si>
    <t>Hotgai Road, Solapur</t>
  </si>
  <si>
    <t>Shri. Bansiram Banu Bhosale</t>
  </si>
  <si>
    <t>At. Post. Fondsiras, Tal. Malshiras</t>
  </si>
  <si>
    <t>Shri. Ashok Kashinath Bhosale</t>
  </si>
  <si>
    <t>Car Paintary</t>
  </si>
  <si>
    <t>Shri. Dilip Ramchandra Tikute</t>
  </si>
  <si>
    <t>At. Post. Chahur Vasti, Tal. Malshiras</t>
  </si>
  <si>
    <t>Shri. Dnyandeo Ganpat Shelar</t>
  </si>
  <si>
    <t xml:space="preserve">At. Post. Achegaon. Tal. Madha, </t>
  </si>
  <si>
    <t>Engin And Pipeline</t>
  </si>
  <si>
    <t>Shri. Bhagwat Gena Mane</t>
  </si>
  <si>
    <t>At. Post. Londhe Chincholi, Tal, Mangalwedha</t>
  </si>
  <si>
    <t>Oil Engine</t>
  </si>
  <si>
    <t>Shri. Gaibi Anna Lokhande</t>
  </si>
  <si>
    <t>At. Post. Nandeshwar, Tal. Mohol</t>
  </si>
  <si>
    <t>Shri. Parashram Teemayya Jangadekar</t>
  </si>
  <si>
    <t>H. No. 24/1, Jagjivanram Zopadpati, Solapur</t>
  </si>
  <si>
    <t>Shri. Anna Shankar Khude</t>
  </si>
  <si>
    <t>At. Post. Lonand, Tal. Malshiras</t>
  </si>
  <si>
    <t>Shri. Ramchandra Shankar Dhoadke</t>
  </si>
  <si>
    <t>H. No. 267/57, Ravivar Peth, Solapur</t>
  </si>
  <si>
    <t>State Bank Of Mysure</t>
  </si>
  <si>
    <t>Shri. Rupchand S. Kamble</t>
  </si>
  <si>
    <t>At. Khatik Gali,  Post. Karmala, Tal, Karmala</t>
  </si>
  <si>
    <t>Shri. Sadashiv Mahadev Kamble</t>
  </si>
  <si>
    <t>At. Post. Wangi Gail, Kasaba Peth, Barshi</t>
  </si>
  <si>
    <t>Shri. Laxman Babu Vajale</t>
  </si>
  <si>
    <t>At. Hole, Post. Ujani (m), Tal. Madha</t>
  </si>
  <si>
    <t>Laul, Madah</t>
  </si>
  <si>
    <t>Shri. Shivaji Dhondiba Bansode</t>
  </si>
  <si>
    <t>At. Post. Kolegaon, Tal, Mohol</t>
  </si>
  <si>
    <t>Shri. Sambhaji Limbaji Jagtap</t>
  </si>
  <si>
    <t>At. Post. Masalw Chowdhari, Tal. Mohol</t>
  </si>
  <si>
    <t>Shri. Bhimrao Yellappa Raiban</t>
  </si>
  <si>
    <t>At. Post. Malewadi, Tal. Mangalwedha</t>
  </si>
  <si>
    <t xml:space="preserve">Goat </t>
  </si>
  <si>
    <t>Shir. Anant Shankar Londhe</t>
  </si>
  <si>
    <t>At. Post. Pandhari, Tal. Barshi</t>
  </si>
  <si>
    <t>Shri. Sadashiv Khajappa Gaikwad</t>
  </si>
  <si>
    <t>126, Budhwar Peth, Solapur</t>
  </si>
  <si>
    <t>Shir. Suresh Dhondiram Kshirsagar</t>
  </si>
  <si>
    <t>8/1, Sanjay Nagar, Kumtha Naka, Solapur</t>
  </si>
  <si>
    <t>Shri. Shahahi Punjaba Kamble</t>
  </si>
  <si>
    <t>Bhimnagar, Karmala, Tal. Karmala</t>
  </si>
  <si>
    <t>Shri. Dilip Chandrakant Bhise</t>
  </si>
  <si>
    <t>At. Pondharwadi, Post. Kort, Tal. Karmala</t>
  </si>
  <si>
    <t>Shri. Jawan Keru Bhise</t>
  </si>
  <si>
    <t>Shri. Satyawan Bitu Bhadakwad</t>
  </si>
  <si>
    <t>Carpainting</t>
  </si>
  <si>
    <t>Shri. Krishandeo Chandu Ughade</t>
  </si>
  <si>
    <t>Shri. Shahahi Trimbak Bhadakwad</t>
  </si>
  <si>
    <t>Shri. Gautam Hariba Gade</t>
  </si>
  <si>
    <t>Smt. Sushila Ananda Kamble</t>
  </si>
  <si>
    <t>Fruit Business</t>
  </si>
  <si>
    <t>Shri. Rajaram Shankar Landge</t>
  </si>
  <si>
    <t>Shri. Sopan Ramdas Landge</t>
  </si>
  <si>
    <t>Shri. Anna Waman Landge</t>
  </si>
  <si>
    <t>1987-1988</t>
  </si>
  <si>
    <t>Shri. Balasaheb Parshuram Landge</t>
  </si>
  <si>
    <t>Shri. Mukund Kundalik Landge</t>
  </si>
  <si>
    <t>Shri. Vikay Waman Misal</t>
  </si>
  <si>
    <t>Shri. Dasrath Krishna Aiwale</t>
  </si>
  <si>
    <t>At. Post. Wardu,Tal. Sangola</t>
  </si>
  <si>
    <t>Watambare</t>
  </si>
  <si>
    <t>Shri. Gautam Nivruti Shembade</t>
  </si>
  <si>
    <t>At. Post. Bhimnagar, Tal, Mangalwedha</t>
  </si>
  <si>
    <t>Shri. Nana Tayappa Aiwale</t>
  </si>
  <si>
    <t>At. Post. Chincholi, Tal. Sangola</t>
  </si>
  <si>
    <t>Shri. Parappa L. Gaikwad</t>
  </si>
  <si>
    <t>At. Post. Aherwadi, Tal. South Solapur</t>
  </si>
  <si>
    <t>Crain Machine</t>
  </si>
  <si>
    <t>Shri. Uttam Sulappa Sonkamble</t>
  </si>
  <si>
    <t>At. Post. Laxmi Dahiwadi, Tal, Mangalwedha</t>
  </si>
  <si>
    <t>Good unit</t>
  </si>
  <si>
    <t>Shri. Laxman Krishana Gaikwad</t>
  </si>
  <si>
    <t>Shri. Laxman Apparao Gotsurve</t>
  </si>
  <si>
    <t>At. Post. Achegaon. Tal. South  Solpaur</t>
  </si>
  <si>
    <t>Lime Business</t>
  </si>
  <si>
    <t>Valsang, south Solapur</t>
  </si>
  <si>
    <t>Shri. Tukaram Keru Shinde</t>
  </si>
  <si>
    <t>Shri. Dadadu Masa Shinde</t>
  </si>
  <si>
    <t>Shri. Sopan Tatyaba Lohakare</t>
  </si>
  <si>
    <t>Shop Making</t>
  </si>
  <si>
    <t>Shri. Nivruti Shivaji Sarvagod</t>
  </si>
  <si>
    <t>Smt. Lata Bhausaheb Kamble</t>
  </si>
  <si>
    <t>At. Post. Kurduwadi, Tal, Madha</t>
  </si>
  <si>
    <t>Shri. Balkrishna Manohal Pol</t>
  </si>
  <si>
    <t>At. 61 Phata, Post. Malshiras, Tal. Malshiras</t>
  </si>
  <si>
    <t>Cro Bread Cow</t>
  </si>
  <si>
    <t>Shri. Hanmant Kashinath Misal</t>
  </si>
  <si>
    <t>At. Post. Malinagar, Tal, Malshiras</t>
  </si>
  <si>
    <t>Shri. Bhaurao Manohar Pol</t>
  </si>
  <si>
    <t>Shri. Vithal Khandu Supekar</t>
  </si>
  <si>
    <t>Tiles</t>
  </si>
  <si>
    <t>Shri. Pandurang J. Sonawane</t>
  </si>
  <si>
    <t>Shri. Prjan Nivruti Mastad</t>
  </si>
  <si>
    <t>1550, Shobhanagar, Barshi</t>
  </si>
  <si>
    <t>Shri. Vithal Jaganath Sonawane</t>
  </si>
  <si>
    <t>Shri. Shantappa Bhimsha Bansode</t>
  </si>
  <si>
    <t>At. Post. Ghunjegaon, Tal. Akkalkot</t>
  </si>
  <si>
    <t>Karajgi, Tal, Akkalkot</t>
  </si>
  <si>
    <t>Shri. Mitu Sitaram Gaikwad</t>
  </si>
  <si>
    <t>Shri. Popat Uttam Ughade</t>
  </si>
  <si>
    <t>dena Bank</t>
  </si>
  <si>
    <t>Shri. Sunil Rajaram Gaikwad</t>
  </si>
  <si>
    <t>Centring Work</t>
  </si>
  <si>
    <t>Shri. Namdeo Shivaji Shinde</t>
  </si>
  <si>
    <t>At. Post. Korti, Tal. Karmala</t>
  </si>
  <si>
    <t>Korti, Karmala</t>
  </si>
  <si>
    <t>Shri. Suryakant Narayan Shinde</t>
  </si>
  <si>
    <t>74, Shikshak Housing Society, Solapur</t>
  </si>
  <si>
    <t>Shri. Bansidha Dhulappa shivsharan</t>
  </si>
  <si>
    <t>Ashok Chowk, Paccha Peth, Solapur</t>
  </si>
  <si>
    <t>Shakhar Peth, Solapur</t>
  </si>
  <si>
    <t>Shri. Rahul Kashinath Maske</t>
  </si>
  <si>
    <t>Shri. Madan Kisan Bansode</t>
  </si>
  <si>
    <t>136, North Kasaba, Solapur</t>
  </si>
  <si>
    <t>Shri. Gautam Janardhan Ughade</t>
  </si>
  <si>
    <t>837/69, Railway Line,  Forest, Solapur</t>
  </si>
  <si>
    <t>Shri. Kirshna Ravji Sonkamble</t>
  </si>
  <si>
    <t>Store Repairs</t>
  </si>
  <si>
    <t>Shri. Mahesh Pandurang Palange</t>
  </si>
  <si>
    <t>At. Post. Bhavani Peth, Karmala</t>
  </si>
  <si>
    <t>Motor Cycle Repairing</t>
  </si>
  <si>
    <t>Shri. Hanmantu Kallappa Torane</t>
  </si>
  <si>
    <t>Shri. Suresh Masaji Gade</t>
  </si>
  <si>
    <t>Shri. Arun Murlidhar Kshirsagar</t>
  </si>
  <si>
    <t>At. Post. Manegaon, Tal. Madha</t>
  </si>
  <si>
    <t>Manegao, Madha</t>
  </si>
  <si>
    <t>Shri. Shobanna Suresh Satpute</t>
  </si>
  <si>
    <t>Phule Plot, Paranda Road, Barshi</t>
  </si>
  <si>
    <t>Smt. Ahilyabai Vasudeo Bendre</t>
  </si>
  <si>
    <t>Shri. Laxman Tulshiram Thokale</t>
  </si>
  <si>
    <t>At. Post. Kadlas. Tal. Sangola</t>
  </si>
  <si>
    <t>Shri. Deepak Narayan Londhe</t>
  </si>
  <si>
    <t>Azad Chowk, Akluj. Tal. Malshrias</t>
  </si>
  <si>
    <t>Coal Depo</t>
  </si>
  <si>
    <t>Shri. Pradeep Sambhaji Londge</t>
  </si>
  <si>
    <t>197, Sanjay Nagar, Kumtha Naka, Solapur</t>
  </si>
  <si>
    <t>Shri. Shivaji Govind Sonavane</t>
  </si>
  <si>
    <t>41/44, Near Budhwar Peth, solpaur</t>
  </si>
  <si>
    <t>Shri. Dadasaheb Bahurao Dhokale</t>
  </si>
  <si>
    <t>At. Post. Nazare, Tal. Sangola</t>
  </si>
  <si>
    <t>Fair Price Shop</t>
  </si>
  <si>
    <t>The Sangli Bank</t>
  </si>
  <si>
    <t>Nazare, Sangola</t>
  </si>
  <si>
    <t>Shri. Navnath Kallappa Kshrisagar</t>
  </si>
  <si>
    <t>Shri. Irappa Buddappa Ghatkamble</t>
  </si>
  <si>
    <t>86, Railway Lines, Solapur</t>
  </si>
  <si>
    <t>Shri. Anappa Maruti Bansode</t>
  </si>
  <si>
    <t>At. Post. Kini, Tal. Akkalkot</t>
  </si>
  <si>
    <t>Kini, Akkalkot</t>
  </si>
  <si>
    <t>Shri. Bhimrao Ramchandra Sathe</t>
  </si>
  <si>
    <t>At. Post. Borgaon, tal. Malshiras</t>
  </si>
  <si>
    <t>Shri. Arjun Maruti Randive</t>
  </si>
  <si>
    <t>At. Post. Shirbhavi, Tal, Sangola</t>
  </si>
  <si>
    <t>Shri. Ashok Bhimrao Kirat</t>
  </si>
  <si>
    <t>8371/26, Railway Line, Solapur</t>
  </si>
  <si>
    <t>Shri. Nagnath Haribhau Hattikatti</t>
  </si>
  <si>
    <t>At. Post. Salgarvasti, Tal, North Solapur</t>
  </si>
  <si>
    <t>Shri. Ashok Bhagwava Bansode</t>
  </si>
  <si>
    <t>Shri. Ganpati Vithal Waghmare</t>
  </si>
  <si>
    <t>Shri. Vikram Shrimant Bansode</t>
  </si>
  <si>
    <t>At. Dhanore. Post. Molali, Tal. Malshiras</t>
  </si>
  <si>
    <t>Maloki, Malshiras</t>
  </si>
  <si>
    <t>Shri. Pandit Bhimrao Thabate</t>
  </si>
  <si>
    <t>House. No. 837/55, Railway Line, Solapur</t>
  </si>
  <si>
    <t>Shri. Shivling Sidram Ingole</t>
  </si>
  <si>
    <t>281, Bharatratna Indira Gandhi Nagar, Solapur</t>
  </si>
  <si>
    <t>Plastic Mouding Machine</t>
  </si>
  <si>
    <t>The Bank Of Karad</t>
  </si>
  <si>
    <t>Shri. Mallikarjun Yellappa Bansode</t>
  </si>
  <si>
    <t>Smt. Vijaya Dnyandeo Raut</t>
  </si>
  <si>
    <t>At. Telgaon. Post. Pathari, Tal. North Solapur</t>
  </si>
  <si>
    <t>Shri. Limbaji Kondiba Gaikwad</t>
  </si>
  <si>
    <t>Shri. Tukaram Murlidhar Athwale</t>
  </si>
  <si>
    <t>At. Degoan, Post. Ghodeshwar, Tal. Mohol</t>
  </si>
  <si>
    <t>Ghodeshwar, Mohol</t>
  </si>
  <si>
    <t>Shri. Chandrakant Dadarao Jadhav</t>
  </si>
  <si>
    <t xml:space="preserve">Poutting </t>
  </si>
  <si>
    <t>Shri. Digamber Bajirao Randive</t>
  </si>
  <si>
    <t>At. Post. Sarole, Tal. Mohol</t>
  </si>
  <si>
    <t>Shri. Namdeo Dagdu Chandanshive</t>
  </si>
  <si>
    <t>At. Post. Akola, Tal. Sangola</t>
  </si>
  <si>
    <t>Chil Grinding Machine</t>
  </si>
  <si>
    <t>Shri. Nagnath Mahadev Shinde</t>
  </si>
  <si>
    <t>At. Post. Kardehali, Tal. South Solapur</t>
  </si>
  <si>
    <t>Shri. Janglappa(Sadhu) Shivam Gotsureve</t>
  </si>
  <si>
    <t>At. Post. Achegaon. Tal, South Solpaur</t>
  </si>
  <si>
    <t>Shri. Shrikant Ganpat Randive</t>
  </si>
  <si>
    <t>At. Post. Sadashivnagar, Tal. Malshiras</t>
  </si>
  <si>
    <t>Shri. Vinayak Vithal Satpute</t>
  </si>
  <si>
    <t>Shri. Tulshidas Sadu Waghmare</t>
  </si>
  <si>
    <t>Shri. Vishnu Krishna Kharat</t>
  </si>
  <si>
    <t>At. Saunde, Post. Kondaj, Tal. Karmala</t>
  </si>
  <si>
    <t>Shri. Shripati Ganu Waghmare</t>
  </si>
  <si>
    <t>At. Palashi. Post. Upri, Tal. Pandharpur</t>
  </si>
  <si>
    <t>Shri. Baban Appa Bansode</t>
  </si>
  <si>
    <t>At. Post. Bhimnagar Sangola. Tal, Sangola</t>
  </si>
  <si>
    <t>Shri. Uttamkumar Maruti Sale</t>
  </si>
  <si>
    <t>Electro Equipment</t>
  </si>
  <si>
    <t>1988-1989</t>
  </si>
  <si>
    <t>Shri. Madhukar Shivaji Gaikwad</t>
  </si>
  <si>
    <t>At. Post. Kegaon, Tal. North Solapur</t>
  </si>
  <si>
    <t>Thersher Machine</t>
  </si>
  <si>
    <t>Shri. Bhagwan Baba Khandare</t>
  </si>
  <si>
    <t>At. Post. Nandeshwar, Tal. Mangalwedha</t>
  </si>
  <si>
    <t>Dealrs of Skin</t>
  </si>
  <si>
    <t>Shri. Kiran Mohan Fiske</t>
  </si>
  <si>
    <t>3661, Mallappa Dhansheti Road, Barshi</t>
  </si>
  <si>
    <t>Shri. Kantilal Namdeo Kamble</t>
  </si>
  <si>
    <t>Shri. Sanjay Ramchandra Kamble</t>
  </si>
  <si>
    <t>Shri. Gautam Appa Bansode</t>
  </si>
  <si>
    <t>At. Post. Bhimnagar, Tal. Sangola</t>
  </si>
  <si>
    <t>Shri. Shrirang Dasa Shinde</t>
  </si>
  <si>
    <t>At. Post. Narkhed, Tal. Mohol</t>
  </si>
  <si>
    <t>Pouttry</t>
  </si>
  <si>
    <t>Shri. Hanmant Sidram Shitole</t>
  </si>
  <si>
    <t>At. Post. Kurduwadi Road, Railway Line, Barshi</t>
  </si>
  <si>
    <t>Shri. Tulshidas Shankar Klaghe</t>
  </si>
  <si>
    <t>180, New Thiregaon, Forest, Solapur</t>
  </si>
  <si>
    <t>Shri. Digamber Mahadeo Bhosale</t>
  </si>
  <si>
    <t>Shri. Ramchandra Ganpat Londhe</t>
  </si>
  <si>
    <t>H. No. 3884, Solapur Raod, Barshi</t>
  </si>
  <si>
    <t>Suitcase Making</t>
  </si>
  <si>
    <t>Shri. Sidram Bhimrao Mane</t>
  </si>
  <si>
    <t>H. No. 855, Lushkar, Solapur</t>
  </si>
  <si>
    <t>Shri. Bajarang Ganpatrao Vankudre</t>
  </si>
  <si>
    <t>29/3, Ravivar Peth, Solapur</t>
  </si>
  <si>
    <t>Shri. Ramesh Tatyba Gaikwad</t>
  </si>
  <si>
    <t>At. Post. Tambawe, Tal. Malshrias</t>
  </si>
  <si>
    <t>Shri. Ramhari Sopan Londhe</t>
  </si>
  <si>
    <t>At. Post. Pimpalner, Tal, Madha</t>
  </si>
  <si>
    <t>Shri. Balbhim Mahadev Jadhav</t>
  </si>
  <si>
    <t>At. Post. Khandali, Tal. Malshiras</t>
  </si>
  <si>
    <t>Shri. Nana Govind Katake</t>
  </si>
  <si>
    <t>Shri. Namdeo Dnyanoba Kharat</t>
  </si>
  <si>
    <t>Shri. Sambha Balu Bhosale</t>
  </si>
  <si>
    <t>Purchase Of 2 CB Cons</t>
  </si>
  <si>
    <t>Shri. Gangaram Govind Katake</t>
  </si>
  <si>
    <t>Shri. Chandrakant Bajarang Shinde</t>
  </si>
  <si>
    <t>Shri. Bharat Krishna Sonawane</t>
  </si>
  <si>
    <t>Shir. Babu Sambha Kharat</t>
  </si>
  <si>
    <t>Shri. Baban Keshav Kharat</t>
  </si>
  <si>
    <t>Shri. Balasaheb Shankar Kharat</t>
  </si>
  <si>
    <t>Shri. Balu Vishwanath Waghmare</t>
  </si>
  <si>
    <t>Shri. Anil Damu Kharat</t>
  </si>
  <si>
    <t>Shri. Deepak Suhadeo Bansode</t>
  </si>
  <si>
    <t>At. Post. Mahalung, Tal. Malshiras</t>
  </si>
  <si>
    <t>Shri. Shankar D. Basawankeri</t>
  </si>
  <si>
    <t>At. Post. Dudhani. Tal. Akkalkot</t>
  </si>
  <si>
    <t>Shri. Bharat Bhagwat Sabale</t>
  </si>
  <si>
    <t>3886, Bagale Barad, Barshi</t>
  </si>
  <si>
    <t>Shri. Nagnath Wamanrao Lokhare</t>
  </si>
  <si>
    <t>233, Forest, New Thiregaon, Solapur</t>
  </si>
  <si>
    <t>Shri. Shivaji Balbhim Sartape</t>
  </si>
  <si>
    <t>Shri. Gangaram Sidram Bagale</t>
  </si>
  <si>
    <t>37, Railway Line,  Solapur</t>
  </si>
  <si>
    <t>Shri. Sambhaji Rajaram Sawant</t>
  </si>
  <si>
    <t>1550, Subhash Nagar, Barshi</t>
  </si>
  <si>
    <t>Shri. Sidhu Dongri Chabukswar</t>
  </si>
  <si>
    <t>At. Post. Hotgi, Tal. South Solapur</t>
  </si>
  <si>
    <t>Shri. Yuvraj Yellappa Keskar</t>
  </si>
  <si>
    <t>Sundram Nagar, Solapur</t>
  </si>
  <si>
    <t>Shri. Mollinath Mahadev Bansode</t>
  </si>
  <si>
    <t>Gandhi Nagar, Zopadpati No. 1, Ravivar Peth, Solapur</t>
  </si>
  <si>
    <t>Shri. Sahebrao Murlidhar Jadhav</t>
  </si>
  <si>
    <t>At. Post. Kasegaon. Tal. Pandharpru</t>
  </si>
  <si>
    <t>Retail Trade</t>
  </si>
  <si>
    <t>Kasegaon, pandharpur</t>
  </si>
  <si>
    <t>Shri. Vithal Rangnath Bansode</t>
  </si>
  <si>
    <t>Shri. Suresh Shankar Thorat</t>
  </si>
  <si>
    <t>191/30, Prabhakar Maharaj Mandir, Budhawar Peth, Solapur</t>
  </si>
  <si>
    <t>Shri. Brahmanand Nanasaheb Sadaphule</t>
  </si>
  <si>
    <t>1456, Dhor Gali, Mangalwar Peth, Barshi</t>
  </si>
  <si>
    <t>Shri. Nakul Khandu Kamble</t>
  </si>
  <si>
    <t>Shashtri Nagar, Kurban Husain Nagar, Solapur</t>
  </si>
  <si>
    <t>Shri. Dilip Raghunath Jadahv</t>
  </si>
  <si>
    <t>106, Budhawar Peth, Solapur</t>
  </si>
  <si>
    <t>Kandap Machine</t>
  </si>
  <si>
    <t>Shri. Narayan Narhari Kshirsagar</t>
  </si>
  <si>
    <t>Shri. Bhimrao Namdev Shinde</t>
  </si>
  <si>
    <t>Sanjay  Nagar, Kumtha Naka, Solapur</t>
  </si>
  <si>
    <t>Shri. Appa Shivappa Sarwagod</t>
  </si>
  <si>
    <t>At. Post. Shirapur(So), Tal, Mohol</t>
  </si>
  <si>
    <t>Lamobti, Mohol</t>
  </si>
  <si>
    <t>Shri. Rahul Mahdev Surwase</t>
  </si>
  <si>
    <t>41/98, New Budhawar Peth, Solapur</t>
  </si>
  <si>
    <t>Shri. Maruti Anant Waghmare</t>
  </si>
  <si>
    <t>Shri. Pandit Dnyaneshwar Jadhav</t>
  </si>
  <si>
    <t>At. Post. Kasegaon, Tal. Pandharpur</t>
  </si>
  <si>
    <t>Shri. Dnyaneshwar Ramchandra Lambture</t>
  </si>
  <si>
    <t>191/37, Prabhakar Maharaj Mandir, Budhwar peth, Solapur</t>
  </si>
  <si>
    <t>Shri. Sidram Hanmantu Polake</t>
  </si>
  <si>
    <t>Shri. Vijay Pandurang Karade</t>
  </si>
  <si>
    <t>H. No. 1544, Holar Samaj, Barshi</t>
  </si>
  <si>
    <t>Shri. Sambhaji Shankar Jagdale</t>
  </si>
  <si>
    <t>At.. Potegaon, Post. Borgaon, Tal. Karmala</t>
  </si>
  <si>
    <t>Shri. Rohidas Mahadeo Dhandore</t>
  </si>
  <si>
    <t>At. Post. Tandulwadi, Tal. Malshiras</t>
  </si>
  <si>
    <t>Shri. Hausappa Bapu Shembade</t>
  </si>
  <si>
    <t>At. Post. Khardi, Tal. Mangalwedha</t>
  </si>
  <si>
    <t>Shri. Raghunath Krishna Sarot</t>
  </si>
  <si>
    <t>Near Sawant Vasti, Mahlung, Tal, Malshiras</t>
  </si>
  <si>
    <t>Leather Goods</t>
  </si>
  <si>
    <t>Shri. Arun Babu Parase</t>
  </si>
  <si>
    <t>Holar Samaj, Subhash Nagar, Barshi</t>
  </si>
  <si>
    <t>Shri. Vaijinath Ramling Dawane</t>
  </si>
  <si>
    <t>At. Post. Pimari, Tal. Barshi</t>
  </si>
  <si>
    <t>Shri. Sanjaykumar M. Math</t>
  </si>
  <si>
    <t>160, Gurwar Peth, Solapur</t>
  </si>
  <si>
    <t>Smt. Mangal Vishwanath Sabale</t>
  </si>
  <si>
    <t>26/1, Sanjay Nagar, Kumatha Naka, Solapur</t>
  </si>
  <si>
    <t>Shri. Ganesh Namdeo Kamble</t>
  </si>
  <si>
    <t>At. Post. Shetphal ( Tapkiri), Tal. Pandharpur</t>
  </si>
  <si>
    <t>Shri. Kishor Janardhan Kamble</t>
  </si>
  <si>
    <t>3701, Mallappa Dhanshetti Road, Barshi</t>
  </si>
  <si>
    <t>Welding Machine</t>
  </si>
  <si>
    <t>Shri. Sopan Vithal Shinde</t>
  </si>
  <si>
    <t>Shri. Mahadev Shrawan Jadhav</t>
  </si>
  <si>
    <t>At. Post. Kasegaon, Tal. South Solapur</t>
  </si>
  <si>
    <t>The Solapur District Bank</t>
  </si>
  <si>
    <t>Shri. Bhujang Maruti Lambture</t>
  </si>
  <si>
    <t>Garibi Hatav Zopadpati No. 2, Solapur</t>
  </si>
  <si>
    <t>Shri. Ganesh J. Lankeshwar</t>
  </si>
  <si>
    <t>Shri. Abu Ganu Salave</t>
  </si>
  <si>
    <t>At. Post. Dahigaon, Tal. Malshiras</t>
  </si>
  <si>
    <t>Digging of well</t>
  </si>
  <si>
    <t>Shri. Ramchandra Dada More</t>
  </si>
  <si>
    <t>Shri. Babu Shankar Salave</t>
  </si>
  <si>
    <t>Shri. Suryakant Shivram Bansode</t>
  </si>
  <si>
    <t>At. Post. Bhamburdi, Tal. Malshiras</t>
  </si>
  <si>
    <t>Shri. Vishnu Yadav Owal</t>
  </si>
  <si>
    <t>At. Post. Parandawade, Tal. Malshiras</t>
  </si>
  <si>
    <t>Shri. Rau Yeshu Zende</t>
  </si>
  <si>
    <t>At. Post. Dharmpuri, Tal. Malshiras</t>
  </si>
  <si>
    <t>Shri. Arjun Bhima Dhainje</t>
  </si>
  <si>
    <t>Shri. Kisan Bala Salve</t>
  </si>
  <si>
    <t>Shri. Laxman Dagadu Sorate</t>
  </si>
  <si>
    <t>1989-1990</t>
  </si>
  <si>
    <t>Shri. Sakharam Chatur Rankhambe</t>
  </si>
  <si>
    <t>151, Milind Nagar, Budhwar Peth, Solapur</t>
  </si>
  <si>
    <t>Shri. Dagadu Bhagwan Sarvgod</t>
  </si>
  <si>
    <t>At. Post. Shriapur (So) Tal. Mohol</t>
  </si>
  <si>
    <t>Sheep</t>
  </si>
  <si>
    <t>Shri. Hemantkumar Anandrao Narayankar</t>
  </si>
  <si>
    <t>41/273, New Budhwar Peth, Solapur</t>
  </si>
  <si>
    <t>Shri. Vijaykumar Kisan Bansode</t>
  </si>
  <si>
    <t>Shri. Uttam Balsharnappa Shinge</t>
  </si>
  <si>
    <t>37, Sanjay Nagar, Kumatha Naka, Solapur</t>
  </si>
  <si>
    <t>Electric Stores</t>
  </si>
  <si>
    <t>Shri. Shivraj Govind Mike</t>
  </si>
  <si>
    <t>72, Mother India Zopadpati, Kumatha Naka, Solapur</t>
  </si>
  <si>
    <t>Smt. Malini Dhondiram Mane</t>
  </si>
  <si>
    <t>77, Navi Peth, Pandharpur</t>
  </si>
  <si>
    <t>Furit Shop</t>
  </si>
  <si>
    <t>Shri. Ashok Sarjerao Jadhav</t>
  </si>
  <si>
    <t>2510, Sanjay Nagar, Kumatha Naka, Solapur</t>
  </si>
  <si>
    <t>Shri. Sambhaji Anandrao Mhase</t>
  </si>
  <si>
    <t>208/6, Ravivar Peth, Solapur</t>
  </si>
  <si>
    <t>Shri. Mohan Laxman Jadhav</t>
  </si>
  <si>
    <t>41/89, New Budhwar Peth, Solapur</t>
  </si>
  <si>
    <t>Shri. Dattatraya Rama Kshirsagar</t>
  </si>
  <si>
    <t>At. Post. Kamati ( Kh) Tal. Mohol</t>
  </si>
  <si>
    <t>Tirhe</t>
  </si>
  <si>
    <t>Shri. Bhiva Savata Mohite</t>
  </si>
  <si>
    <t>244/215, Budhwar Peth, Jay Malhar Chowk, Solapur</t>
  </si>
  <si>
    <t>Shri. Iranna Laxman Haralekar</t>
  </si>
  <si>
    <t>Plot No. 32, Mauli Chowk, Haji Malang Darga, Solapur</t>
  </si>
  <si>
    <t>Shri. Sukhdeo Pandhari Kamble</t>
  </si>
  <si>
    <t>Furniture Making</t>
  </si>
  <si>
    <t>Shri. Shankar Shivaji Mane</t>
  </si>
  <si>
    <t>21/1, Indira Nagar, Zopadpati, Solapur</t>
  </si>
  <si>
    <t>Shri. Shrimant Sitaram Gaikwad</t>
  </si>
  <si>
    <t>At. Post. Lawang, Tal. Malshiras</t>
  </si>
  <si>
    <t>Shri. Subhash Gangaram Bhise</t>
  </si>
  <si>
    <t>Plot No. 25/25, Tilak Nagar, Majarewadi, Solapur</t>
  </si>
  <si>
    <t>Shri. Madhukar Rayappa Aasware</t>
  </si>
  <si>
    <t>3322, Railway Line, Kanapure chal, Solapur</t>
  </si>
  <si>
    <t>Musical Instruments</t>
  </si>
  <si>
    <t>Shri. Giraml Dangari Chabukswar</t>
  </si>
  <si>
    <t>Smt. Devagana Pundlik Gajdhane</t>
  </si>
  <si>
    <t>41/375, New Budhwar Peth, Solapur</t>
  </si>
  <si>
    <t>Shri. Baban Ramchandra Kirte</t>
  </si>
  <si>
    <t>At. Malegaon, Post. Tembhurni, Tal. Madha</t>
  </si>
  <si>
    <t>Shri. Dhulappa Vithoba Klaghmare</t>
  </si>
  <si>
    <t>Shashikala Nagar, Majarewadi, Solapur</t>
  </si>
  <si>
    <t>Shri. Appasha Gopal Waghmare</t>
  </si>
  <si>
    <t>Shri. Ashok Vishnu Gaikwad</t>
  </si>
  <si>
    <t>Shri. Vyankatesh Maisappa Sayabolu</t>
  </si>
  <si>
    <t>H. No. 625, North Sadar Bazar,  Solapur</t>
  </si>
  <si>
    <t>Shri. Sunil Namdeo Lankeshwar</t>
  </si>
  <si>
    <t>Shri. Pandhari Kirshna Mohite</t>
  </si>
  <si>
    <t>Shri. Dagadu Maruti Khude</t>
  </si>
  <si>
    <t>At. Post. Mandve, Tal. Malshiras</t>
  </si>
  <si>
    <t>Shri. Eknath Bapu Bhandare</t>
  </si>
  <si>
    <t>At. Bhamurdi, Post. Purndawade, Tal. Malshiras</t>
  </si>
  <si>
    <t>Shri. Mahadev Shiva Oval</t>
  </si>
  <si>
    <t>At. Post. Purandawade, Tal. Malshiras</t>
  </si>
  <si>
    <t>Shri. Milind Mahadev Landge</t>
  </si>
  <si>
    <t>At. Post. Dahiwali, Tal. Madha</t>
  </si>
  <si>
    <t>Shri. Laxman Shankar Suryanwanshi</t>
  </si>
  <si>
    <t>Agarbati Business</t>
  </si>
  <si>
    <t>Shri. Gautam Krishna Chandanshive</t>
  </si>
  <si>
    <t>At. Post. Khardi, Tal. Pandharpur</t>
  </si>
  <si>
    <t>Shri. Audumbar Popat  Pandgale</t>
  </si>
  <si>
    <t>Smt. Ranjana Namdeo Kamble</t>
  </si>
  <si>
    <t>Shri. Kailas Pandurang Waghmare</t>
  </si>
  <si>
    <t>Shri. Parsuram Shivappa Waghe</t>
  </si>
  <si>
    <t>28/1, Dr. Ambedkar Nagar, South Sadar Bazar, Solapur</t>
  </si>
  <si>
    <t>Shri. Tayappa Sambhu Lambture</t>
  </si>
  <si>
    <t>Shri. Tukaram Laxman Shinde</t>
  </si>
  <si>
    <t>Shri. Imran Sayyad Madari</t>
  </si>
  <si>
    <t>Garudi</t>
  </si>
  <si>
    <t>Shri. Laxman Shetappa Bamme</t>
  </si>
  <si>
    <t>Shri. Jalindar Babu Kamble</t>
  </si>
  <si>
    <t>At. Post. Nagnewadi, Tal. Manglwedha</t>
  </si>
  <si>
    <t>Shri. Bhimshankar Mallappa Mashale</t>
  </si>
  <si>
    <t>At. Post. Karanja Chowk, Akkalkot, Tal. Akkalkot</t>
  </si>
  <si>
    <t>Shri. Vasant Rakhmaji Katakdhond</t>
  </si>
  <si>
    <t>12/28,129, Shashtri Nagar, Solapur</t>
  </si>
  <si>
    <t>Shri. Vankat Daula Gaikwad</t>
  </si>
  <si>
    <t>Shri. Balasaheb Jogu Salunke</t>
  </si>
  <si>
    <t>1/44, Jaishankar Mill, Barshi</t>
  </si>
  <si>
    <t>Shri. Chandappa Ambanna Basargi</t>
  </si>
  <si>
    <t>Shri. Sambhu Rama Kshirsagar</t>
  </si>
  <si>
    <t>Shri. Dadasaheb Machindra Kamble</t>
  </si>
  <si>
    <t>Shri. Manohar Namdeo Sarwade</t>
  </si>
  <si>
    <t>At. Post. Tambve, Tal. Malshiras</t>
  </si>
  <si>
    <t>Shri.Tukaram Mahadeo Navgire</t>
  </si>
  <si>
    <t>Shri. Rajaram Tulshiram Bhosale</t>
  </si>
  <si>
    <t>Shri. Sukhdeo Ramchandra Bagade</t>
  </si>
  <si>
    <t>Smt. Sonabai Balu Kamble</t>
  </si>
  <si>
    <t>725, Patil Plot, Shivaji Nagar, Barshi</t>
  </si>
  <si>
    <t>Shri. Mahadeo Bahu Kasbe</t>
  </si>
  <si>
    <t>Shri. Suresh Vasant Kasbe</t>
  </si>
  <si>
    <t>At. Post. Alipur. Tal. Barshi</t>
  </si>
  <si>
    <t>Smt. Kamal Bhagwat Lambture</t>
  </si>
  <si>
    <t>Shri. Maruti Balbhim Rokade</t>
  </si>
  <si>
    <t>At. Post. Waddegaon, Tal. Mohol</t>
  </si>
  <si>
    <t>Shri. Suryakant Ramchandra Marathe</t>
  </si>
  <si>
    <t>Molding</t>
  </si>
  <si>
    <t>Shri. Sunil Yashwant Keugar</t>
  </si>
  <si>
    <t>146, Budhwar Peth, Solapur</t>
  </si>
  <si>
    <t>Dispensary</t>
  </si>
  <si>
    <t>Shri. Hanmantu Khandu Ghodke</t>
  </si>
  <si>
    <t>At. Post. Bhogaon, Tal. North Solapur</t>
  </si>
  <si>
    <t>Mardi, North Solapur</t>
  </si>
  <si>
    <t>Shri. Rajratna Vishvanath Bansode</t>
  </si>
  <si>
    <t>Shri. Sambhaji Gyanu Surwase</t>
  </si>
  <si>
    <t>1374, Burud Gali, Pandharpur</t>
  </si>
  <si>
    <t>Bamboo Works</t>
  </si>
  <si>
    <t>Shri. Uttam Mahadeo Suryawanshi</t>
  </si>
  <si>
    <t>Shri. Dnyanoba Sakharam Lokhande</t>
  </si>
  <si>
    <t>At. Post. Bhandishegaon, Tal. Pandharpur</t>
  </si>
  <si>
    <t>Bhandishegaon, Pandharpur</t>
  </si>
  <si>
    <t>Shri. Vithal Mahadeo Kamble</t>
  </si>
  <si>
    <t>Shri. Rahul Kashinath Babare</t>
  </si>
  <si>
    <t>Plastic Carry Bag</t>
  </si>
  <si>
    <t>Paltan Gali, Solapur</t>
  </si>
  <si>
    <t>Smt. Sitabai Ramling Mastud</t>
  </si>
  <si>
    <t>488, Chamhar Gali, Barshi</t>
  </si>
  <si>
    <t>Shri. Mohan Dada Suryawanshi</t>
  </si>
  <si>
    <t>Tiles Business</t>
  </si>
  <si>
    <t>Shri. Rajratna Laxman Fadtare</t>
  </si>
  <si>
    <t>24/11, Mochi Housing Society, Solapur</t>
  </si>
  <si>
    <t>Architeet</t>
  </si>
  <si>
    <t>Shri. Dhondiram Dnaynu Gawali</t>
  </si>
  <si>
    <t>At. Gonewadi, Post. Nandeshwar, Tal. Mangalwedha</t>
  </si>
  <si>
    <t>Shir. Bhalchandra Gopichand Kapse</t>
  </si>
  <si>
    <t>At. Post. Takali Sikandar, Tal. Mohol</t>
  </si>
  <si>
    <t>Shri. Digambar Narhari Ingale</t>
  </si>
  <si>
    <t>1573, Ghongde Gali, Pandharpur</t>
  </si>
  <si>
    <t>Shri. Balbhim Dagadu Danane</t>
  </si>
  <si>
    <t>At. Post. Bhondale, Tal. Malshiras</t>
  </si>
  <si>
    <t>Tondle, Malshiras</t>
  </si>
  <si>
    <t>At. Venegaon, Post. Tembhurni, Tal. Madha</t>
  </si>
  <si>
    <t>Shri. Narayan Banda Gaikwad</t>
  </si>
  <si>
    <t>At. Post. Bhalwani, Tal. Pandharpur</t>
  </si>
  <si>
    <t>1990-1991</t>
  </si>
  <si>
    <t>Shir. Jaibhim Dhondiba Sitaphale</t>
  </si>
  <si>
    <t>Ganesh Nagar, Vijapur Road, Behind ITI, Solapur</t>
  </si>
  <si>
    <t>Pan Shop</t>
  </si>
  <si>
    <t>Shri. Prashant Maruti Agavane</t>
  </si>
  <si>
    <t>431, South Sadar Bazar, Solapur</t>
  </si>
  <si>
    <t xml:space="preserve">Andhra Bank </t>
  </si>
  <si>
    <t>Shri. Ankush Dnyanu Awaivale</t>
  </si>
  <si>
    <t>At. Post. Wasad, Tal. Sangola</t>
  </si>
  <si>
    <t>Shri. Chagan Ganpath Khune</t>
  </si>
  <si>
    <t>Contract</t>
  </si>
  <si>
    <t>Shri. Maruti Yelappa Kone</t>
  </si>
  <si>
    <t>Shri. Ganpat Kamanna Vamture</t>
  </si>
  <si>
    <t>10, Shivganga Nagar, Kumatha Naka, Solapur</t>
  </si>
  <si>
    <t>Shri. Pabhu Pandurang Kadam</t>
  </si>
  <si>
    <t>Shri. Tukaram Shivppa Sabale</t>
  </si>
  <si>
    <t>Shri. Shambhaji A. Venkute</t>
  </si>
  <si>
    <t>Smt. Godabai Ganpath Khune</t>
  </si>
  <si>
    <t>Budhwar Peth, Jai Malhar Chowk, Solapur</t>
  </si>
  <si>
    <t>Bangal Shop</t>
  </si>
  <si>
    <t>Shri. Bhalchandra Digambar Kamble</t>
  </si>
  <si>
    <t>Spear Part Shop</t>
  </si>
  <si>
    <t>Shri. Sidram L. Gaikwad</t>
  </si>
  <si>
    <t>304, Budhwar Peth, Solapur</t>
  </si>
  <si>
    <t>Shri. Vilas Digambar Kamble</t>
  </si>
  <si>
    <t>Shri. Rajendra Haribahu Kamble</t>
  </si>
  <si>
    <t>3975, Station Raod, Pandharpur</t>
  </si>
  <si>
    <t>Shri. Kisan Maryappa Kabade</t>
  </si>
  <si>
    <t>Laxmi Peth, Pandharpur</t>
  </si>
  <si>
    <t>Shri. Sidram Ramchandra Shinde</t>
  </si>
  <si>
    <t>North Sadar Bazar, Solapur</t>
  </si>
  <si>
    <t>Leath Work</t>
  </si>
  <si>
    <t>Shri. Ashok Vithoba Survase</t>
  </si>
  <si>
    <t>Shri. Vilas B. Kamble</t>
  </si>
  <si>
    <t>Shri. Bapu Ganpat Khare</t>
  </si>
  <si>
    <t>Shri. Aba Bandu Chandanshive</t>
  </si>
  <si>
    <t>At. Post. Bohali, Tal. Pandharpur</t>
  </si>
  <si>
    <t>Shri. Sanjay Bahurao Khane</t>
  </si>
  <si>
    <t>At. Post. Shripur, Tal. Malshiras</t>
  </si>
  <si>
    <t>Cloth shop</t>
  </si>
  <si>
    <t>Smt. Mangal Bhawat Kamble</t>
  </si>
  <si>
    <t>Shri. Mukund Bapu Sutkar</t>
  </si>
  <si>
    <t>165, Budhwar Peth, Solapur</t>
  </si>
  <si>
    <t>Shri. Bhagwan C. Metkari</t>
  </si>
  <si>
    <t>134, Budhwar Peth, Solapur</t>
  </si>
  <si>
    <t>Shri. Ramesh Laxman Kamble</t>
  </si>
  <si>
    <t>At. Post. Karmala. Tal. Karmala</t>
  </si>
  <si>
    <t>Shri. Vaibhav Vikas Kamble</t>
  </si>
  <si>
    <t>Jai Malhar Chowk, Budhwar Peth, Solapur</t>
  </si>
  <si>
    <t>Shri. Sopan Dagadu Mane</t>
  </si>
  <si>
    <t>At. Post. Kupsingi, Tal. Mangalwedha</t>
  </si>
  <si>
    <t>Shri. Ashok Balwant Kamble</t>
  </si>
  <si>
    <t>Shri. S. R. Thorat</t>
  </si>
  <si>
    <t>At. Post. Kave, Tal. Madha</t>
  </si>
  <si>
    <t>Kavhe, Madha</t>
  </si>
  <si>
    <t>Shri. Shivaji Kisan Kamble</t>
  </si>
  <si>
    <t>Shri. Shsanar Obeyya Shivshetti</t>
  </si>
  <si>
    <t>Muncipal colony, Budhwar peth, Solapur</t>
  </si>
  <si>
    <t>Smt. Ambika Mahindra Shinde</t>
  </si>
  <si>
    <t>Shri. U. P. Takpire</t>
  </si>
  <si>
    <t>Teacher Housing Society, Solapur</t>
  </si>
  <si>
    <t>Shri. S. G. Sarvgoad</t>
  </si>
  <si>
    <t>At. Post. Santh Peth, Pandharpur</t>
  </si>
  <si>
    <t>1991-1992</t>
  </si>
  <si>
    <t>Shri. Nivruti Narayan Waghmare</t>
  </si>
  <si>
    <t>At. Post. Manegaon(dho) Post. Vairag, Tal. Barshi</t>
  </si>
  <si>
    <t>Shri. Sukhdeo Marayappa Kasabe</t>
  </si>
  <si>
    <t>Shri. Ishwar B. Rokhade</t>
  </si>
  <si>
    <t>At. Post. Barshi, Tal. Barshi</t>
  </si>
  <si>
    <t>Shri. Dattatraya Daji Galase</t>
  </si>
  <si>
    <t>Shri. Rajendra Digambar Ingole</t>
  </si>
  <si>
    <t>3682, Sant Peth, Pandharpur</t>
  </si>
  <si>
    <t>Shri. Datta Maruti Gaikwad</t>
  </si>
  <si>
    <t>At. Post. Valsang, Tal. South solapur</t>
  </si>
  <si>
    <t>Shri. Chandrakant G. Dupargude</t>
  </si>
  <si>
    <t>At. Post. Mimbargi, Tal. South Solapur</t>
  </si>
  <si>
    <t>Smt. Mangala Shankar Kokate</t>
  </si>
  <si>
    <t>At. Post. Savaleshwar, Tal. Mohol</t>
  </si>
  <si>
    <t>Shri. Bhimrao Dharma Kamble</t>
  </si>
  <si>
    <t>Tyre Business</t>
  </si>
  <si>
    <t>At. Post. Wangi No. 1, Tal. Karmala</t>
  </si>
  <si>
    <t>Wangi No. 1, Karmala</t>
  </si>
  <si>
    <t>Shri. Sunil Saudagar Kamble</t>
  </si>
  <si>
    <t>8371/16, Chandani Chowk, Forest, Solapur</t>
  </si>
  <si>
    <t>Shri. Appa Babu Gadhire</t>
  </si>
  <si>
    <t>At. Post. Vanichincholi, Tal. Sangola</t>
  </si>
  <si>
    <t>Shri. Agatrao Yedu Gadhire</t>
  </si>
  <si>
    <t>Shri. Mahadeo Dhondi Yadav</t>
  </si>
  <si>
    <t>At. Post. Chik Mahud, Tal. Sangola</t>
  </si>
  <si>
    <t>Shri. Laxman Pirappa Shinde</t>
  </si>
  <si>
    <t>192/220, Ma. Ramabai Ambedkar Nagar, Solapur</t>
  </si>
  <si>
    <t>T. V. Center</t>
  </si>
  <si>
    <t>Shri. Pandurang Shankar Surwase</t>
  </si>
  <si>
    <t>Burud Work</t>
  </si>
  <si>
    <t>Shri. Bandu Tatya Wadtile</t>
  </si>
  <si>
    <t>Smt. Suman Bhaskar Gavali</t>
  </si>
  <si>
    <t>Zopadpati No. 1, Vijapur Road, Solapur</t>
  </si>
  <si>
    <t>Sadi Sales</t>
  </si>
  <si>
    <t>120, Garibi Hatav Zopadpati, No. 2, Vijapur Road, Solapur</t>
  </si>
  <si>
    <t>Chadar</t>
  </si>
  <si>
    <t>Smt. Arunabai Pandit Lokhande</t>
  </si>
  <si>
    <t>108, North Kasaba, Solapur</t>
  </si>
  <si>
    <t>Papad Business</t>
  </si>
  <si>
    <t>Shri. Govind Andu Gaikwad</t>
  </si>
  <si>
    <t>Smt. Sunanda Suryakant Chavan</t>
  </si>
  <si>
    <t>10, North Kasaba, Solapur</t>
  </si>
  <si>
    <t>Shri. Suresh Eknath Mane</t>
  </si>
  <si>
    <t>231, Laxmi Chal, Solapur</t>
  </si>
  <si>
    <t>Shri. Laxman Namdeo Jadhav</t>
  </si>
  <si>
    <t>At. Post. Raleras, Tal. North Solapur</t>
  </si>
  <si>
    <t>Shri. Rohidas Rajaram Kamble</t>
  </si>
  <si>
    <t>At. Post. Shetphal. Tal. Karmala</t>
  </si>
  <si>
    <t>Chikhalthan, Karmala</t>
  </si>
  <si>
    <t>Smt. Jamanabai Dagadu Shendage</t>
  </si>
  <si>
    <t>Smt. Yemunabai Limba More</t>
  </si>
  <si>
    <t>Shri. Nagnath Hariba Shirsat</t>
  </si>
  <si>
    <t>Smt. Gangabai Kundlik Gaikwad</t>
  </si>
  <si>
    <t>Shri. Sitaram Abarao Sable</t>
  </si>
  <si>
    <t>Smt. Laxmibai Subhash Dolare</t>
  </si>
  <si>
    <t>Smt. Shashikala Narayan Hiwarkar</t>
  </si>
  <si>
    <t>Police Chowki, Behind Modi, Solapur</t>
  </si>
  <si>
    <t>Shri. Madhukar Rangnath Dolare</t>
  </si>
  <si>
    <t>Ravivar Peth, Dayanand college, Solapur</t>
  </si>
  <si>
    <t>Smt. Phulabai Sukhdeo Dolare</t>
  </si>
  <si>
    <t>Smt. Gangubai Dnyandeo Jadhav</t>
  </si>
  <si>
    <t>Bhairu Vasti, Limayewadi, Solapur</t>
  </si>
  <si>
    <t>Mirchi Masala</t>
  </si>
  <si>
    <t>Shri. Sunil Mahdadeo Raut</t>
  </si>
  <si>
    <t>Smt. Madhuri Rama Dede</t>
  </si>
  <si>
    <t>M. I. D. C. Nilam Nagar, Solapur</t>
  </si>
  <si>
    <t>Smt. Suman Sukhadeo Akade</t>
  </si>
  <si>
    <t>Shri. Shailesh Laxman Waghmare</t>
  </si>
  <si>
    <t>8371, New Tirhegaon,  Forest, Solapur</t>
  </si>
  <si>
    <t>Shri. Suryakant Ganpat Munkar</t>
  </si>
  <si>
    <t>25, Solapur</t>
  </si>
  <si>
    <t>Shri. Shankar Sandipan Gadhire</t>
  </si>
  <si>
    <t>Smt. Gangubai Keru Kamble</t>
  </si>
  <si>
    <t>1992-1993</t>
  </si>
  <si>
    <t>Shri. Suresh Yallappa Narayankar</t>
  </si>
  <si>
    <t>At. Post. Dombarjavalage, Tal. Akkalkot</t>
  </si>
  <si>
    <t>Chaplgaon, Akklkot</t>
  </si>
  <si>
    <t>Shri. Gorakh Gopal Bhosale</t>
  </si>
  <si>
    <t>At. Post. Wangi No. 3, Tal. Karmala</t>
  </si>
  <si>
    <t>Shri. Mahadeo Vithoba Surwase</t>
  </si>
  <si>
    <t>41/81, New Budhwar Peth, Solapur</t>
  </si>
  <si>
    <t>Plastic machine</t>
  </si>
  <si>
    <t>Smt. Gangabai Dnyanoba Kamble</t>
  </si>
  <si>
    <t>105/1, Ma. Ramabai Ambedkar Nagar, Solapur</t>
  </si>
  <si>
    <t>Smt. Savitra Duryodhan Ekamalle</t>
  </si>
  <si>
    <t>Shri. Prakash Bajrang Gorave</t>
  </si>
  <si>
    <t>Anil Nagar, Behind Kaikadi Math, Pandharpur</t>
  </si>
  <si>
    <t>Shri. Balu Nivruti Waghmare</t>
  </si>
  <si>
    <t>At. Post. Pldasgi, Tal. Pandharpur</t>
  </si>
  <si>
    <t>Shri. Mahadeo Yellappa Raybhan</t>
  </si>
  <si>
    <t>300, Modi Wasti, Bhavani peth, Solapur</t>
  </si>
  <si>
    <t>Shri. Umesh Dnyaneshwar Bansode</t>
  </si>
  <si>
    <t>Shri. Suman Digambar Khare</t>
  </si>
  <si>
    <t>Smt. Chaya Narayan Waghmare</t>
  </si>
  <si>
    <t>Shri. Vijaykumar Narayan Magar</t>
  </si>
  <si>
    <t>11, Telegraph Soceity, Bijapur Road, Solapur</t>
  </si>
  <si>
    <t>Shri. Bhimasha Shankar Bhale</t>
  </si>
  <si>
    <t>At. Shirval, Post. Kanbas, Tal. South Solapur</t>
  </si>
  <si>
    <t>Kargagi, Akkalkot</t>
  </si>
  <si>
    <t>Shri. Basaveshwar Gangaram Kore</t>
  </si>
  <si>
    <t>At. Post. Gaudgaon (bk), Tal. Akkalkot</t>
  </si>
  <si>
    <t>Nagnsur, Akkalkot</t>
  </si>
  <si>
    <t>Shri. Rajendra Ramdas Kamble</t>
  </si>
  <si>
    <t>Bhimnagr, Karmala, Tal. Karmala</t>
  </si>
  <si>
    <t>Shri. Dasharath Mahadeo Shinde</t>
  </si>
  <si>
    <t>Shri. Narendra Saudagar Gaikwad</t>
  </si>
  <si>
    <t>511, Santh Peth, Pandharpur</t>
  </si>
  <si>
    <t>The Pandharpur Arban bank</t>
  </si>
  <si>
    <t>Shri. Vasant Eknath Naiknaware</t>
  </si>
  <si>
    <t>At. Post. Dhanore, Tal. Malshiras</t>
  </si>
  <si>
    <t>Thresar</t>
  </si>
  <si>
    <t>Shri. Dnyando Khandu Supekar</t>
  </si>
  <si>
    <t>1993-1994</t>
  </si>
  <si>
    <t>Shri. Mallikarjun Shankar Shivsharan</t>
  </si>
  <si>
    <t>221, Maddivasti, Solapur</t>
  </si>
  <si>
    <t>Carpaintory Work</t>
  </si>
  <si>
    <t>Smt. Muktabai Mahadeo Shinde</t>
  </si>
  <si>
    <t>At. Post. Mangalwedha, Tal. Mangalwedha</t>
  </si>
  <si>
    <t>Managalwedha</t>
  </si>
  <si>
    <t>Shri. Sanjay Hanmantu Kamble</t>
  </si>
  <si>
    <t>Shri. Ashok Bapu Narayane</t>
  </si>
  <si>
    <t>Shri. Mahadeo Sadashiv Mane</t>
  </si>
  <si>
    <t>At. Madre, Post. Soregaon, Tal. South Solapur</t>
  </si>
  <si>
    <t xml:space="preserve">Hattur, </t>
  </si>
  <si>
    <t>Smt. Suman Pandurang Bhosale</t>
  </si>
  <si>
    <t>Shri. Mahendra Ashok Misal</t>
  </si>
  <si>
    <t>Shri. Satish Sitaram Ransure</t>
  </si>
  <si>
    <t>149, Budhwar Peth, Solapur</t>
  </si>
  <si>
    <t>1994-1995</t>
  </si>
  <si>
    <t>Shri. Ankush Shankar Bansode</t>
  </si>
  <si>
    <t>Tempo Goods</t>
  </si>
  <si>
    <t>Shri. Somnath S. Gavali</t>
  </si>
  <si>
    <t>45, Bhavani Peth, Dhor Gali, solapur</t>
  </si>
  <si>
    <t>Gailoring Shop</t>
  </si>
  <si>
    <t>Shri. Milind Limbaji Kamble</t>
  </si>
  <si>
    <t>94/343, Jodbhavi Peth, Solapur</t>
  </si>
  <si>
    <t>Shri. Machindra A. Kamble</t>
  </si>
  <si>
    <t>1806, Dattanagar, Solapur</t>
  </si>
  <si>
    <t>Empty Bottle Selling</t>
  </si>
  <si>
    <t>Smt. Meera Ishwar Raykode</t>
  </si>
  <si>
    <t>Annabhahu Sathe Chowk,Barshi</t>
  </si>
  <si>
    <t>Sangli Urban Bank</t>
  </si>
  <si>
    <t>Shri. Bharat Maryappa Rabade</t>
  </si>
  <si>
    <t>Shri. Pralhad Pandurang Janrao</t>
  </si>
  <si>
    <t>Shri. Sunil Sidram Rhatre</t>
  </si>
  <si>
    <t>163, Sanjay Nagar, Solapur</t>
  </si>
  <si>
    <t>Shri. Arun Masati Jadahv</t>
  </si>
  <si>
    <t>Panjab Natiional Bank</t>
  </si>
  <si>
    <t>Shri. Shambilal Vishnu Kamble</t>
  </si>
  <si>
    <t>Shri. Sunil Bhimrao Khadtare</t>
  </si>
  <si>
    <t>At. Post. Dongargaon, Tal. Mangalwedha</t>
  </si>
  <si>
    <t>Shri. Ramchandra Sidram Shinde</t>
  </si>
  <si>
    <t>123, Degaon Raod, Solapur</t>
  </si>
  <si>
    <t>At. Post. Chakore, Tal. Malshiras</t>
  </si>
  <si>
    <t>Shri. Subhash Dharmanna Sar</t>
  </si>
  <si>
    <t>At. Post. Mhaisalge, Tal. Akkalkot</t>
  </si>
  <si>
    <t>VDO Camera</t>
  </si>
  <si>
    <t>Shri. Ajaykumar Sidram Sawant</t>
  </si>
  <si>
    <t>Shri. Shivaji Sopanrao Gaikwad</t>
  </si>
  <si>
    <t>Smt. Subhadrabai Chandrashekahar Kadam</t>
  </si>
  <si>
    <t>Shri. Suresh Ramchandra Bhandare</t>
  </si>
  <si>
    <t>Shri. Jagdish Dattatrya Saswade</t>
  </si>
  <si>
    <t>Shri. Vishwanath Vithal Henaralu</t>
  </si>
  <si>
    <t>At. Post. Maindargi, Tal. Akkalkot</t>
  </si>
  <si>
    <t>Maindargi, Akkalkot</t>
  </si>
  <si>
    <t>Smt. Suman Sukhdeo Shinde</t>
  </si>
  <si>
    <t>Janta Co- op Bank</t>
  </si>
  <si>
    <t>Shri. Rajesh Shankarrao Karatmal</t>
  </si>
  <si>
    <t>Shri. Tulashiram Damu Thomake</t>
  </si>
  <si>
    <t>Smt. Kanopahtra Shravan Sontakke</t>
  </si>
  <si>
    <t>Shri. Hnmant Ajinath Shinde</t>
  </si>
  <si>
    <t>Shri. Satej Pursushottam Jaudade</t>
  </si>
  <si>
    <t>Shri. Bapu Chandrakant Gaikwad</t>
  </si>
  <si>
    <t>Shri. Suresh Haribahu Kamble</t>
  </si>
  <si>
    <t>Shri. Pramod Haribahu Kamble</t>
  </si>
  <si>
    <t>Shri. A. R. Palange</t>
  </si>
  <si>
    <t>Shri. Subhash Baburao Gaikwad</t>
  </si>
  <si>
    <t>1995-1996</t>
  </si>
  <si>
    <t>Smt. Sujata Gurunath Wathare</t>
  </si>
  <si>
    <t>277, Anand Nagar, Solapur</t>
  </si>
  <si>
    <t>Smt. Vidya Sanjay Shinde</t>
  </si>
  <si>
    <t>7/5, South Kasaba, Solapur</t>
  </si>
  <si>
    <t>Shri. Ashok Laxman Survase</t>
  </si>
  <si>
    <t>94/161, Jodbhavi Peth, Solapur</t>
  </si>
  <si>
    <t>Shri. Prabhakar D. Shekhune</t>
  </si>
  <si>
    <t>49/13, Bhavani Peth, solapur</t>
  </si>
  <si>
    <t>Motor Body Parts</t>
  </si>
  <si>
    <t>Shri. Vitthal Shrimant Fiske</t>
  </si>
  <si>
    <t>Shri. Mahadeo Govind Dhakpade</t>
  </si>
  <si>
    <t>Shri. Raghunath Bhaskar Kamble</t>
  </si>
  <si>
    <t>At. Post. Rasewadi, Tal. Karmala</t>
  </si>
  <si>
    <t>Theshar Machine</t>
  </si>
  <si>
    <t>Shri. Shelar Shrirang Bansode</t>
  </si>
  <si>
    <t>Parshi Selling</t>
  </si>
  <si>
    <t>Shri. Rama Yashwant Kamble</t>
  </si>
  <si>
    <t>At. Post. Arbali, tal. Mohol</t>
  </si>
  <si>
    <t>Shri. Suresh Appa Grnddab</t>
  </si>
  <si>
    <t>At. Post. Sohale, Tal. Mohol</t>
  </si>
  <si>
    <t>Shri. Shahu Pandurang Gome</t>
  </si>
  <si>
    <t>Nale Plot, Barshi</t>
  </si>
  <si>
    <t>Shri. Vijay Dnyandeo Javir</t>
  </si>
  <si>
    <t>Market Yard, Mangalwedha, Tal. Mangalwedha</t>
  </si>
  <si>
    <t>S. T. D. Boot</t>
  </si>
  <si>
    <t>Shri. Sidharam Keauba Kolke</t>
  </si>
  <si>
    <t>At. Post. Baroor, Tal. South Solapur</t>
  </si>
  <si>
    <t>Shri. Yellappa Ramchandra Kurle</t>
  </si>
  <si>
    <t>692, North Sadar Bazar, Solapur</t>
  </si>
  <si>
    <t>Bedar</t>
  </si>
  <si>
    <t>Shri. Somnath Dattatraya Londhe</t>
  </si>
  <si>
    <t>At. Post. Jeur, Tal. Karmala</t>
  </si>
  <si>
    <t>Shri. Girmal D. Chabukswar</t>
  </si>
  <si>
    <t>Smt. Laxmibai Vijaykumar Survase</t>
  </si>
  <si>
    <t>At. Post. Madre, Tal. South Solapur</t>
  </si>
  <si>
    <t>Jule Solapur</t>
  </si>
  <si>
    <t>Shri. Shivbaba Appa Gaikwad</t>
  </si>
  <si>
    <t>At. Post. Shrinundagi, Tal. Mangalwedha</t>
  </si>
  <si>
    <t>Bhose, Mangalwedha</t>
  </si>
  <si>
    <t>Shri. Chandrakant Dnyanoba Gowali</t>
  </si>
  <si>
    <t>Tilak Smarak Road, Navi Vadar Gali, Pandharpur</t>
  </si>
  <si>
    <t>Shri. Baban Sidram Sonawane</t>
  </si>
  <si>
    <t>Shri. Ankush Bhagwan Shinde</t>
  </si>
  <si>
    <t>At. Post. Kantigaon, Tal. Karmala</t>
  </si>
  <si>
    <t>Machionary of Well</t>
  </si>
  <si>
    <t>Shri. Tukaram Bhagwan Shinde</t>
  </si>
  <si>
    <t>Shri. Ravindra Balbhim Jagtap</t>
  </si>
  <si>
    <t>135, Thiregaon, Forest, Solapur</t>
  </si>
  <si>
    <t>Shri. Keraba Bhima Kolhe</t>
  </si>
  <si>
    <t>Shri. Mahadeo K. Kolhe</t>
  </si>
  <si>
    <t>Jodhavin peth, Solapur</t>
  </si>
  <si>
    <t>Vijapur Naka, Solapur</t>
  </si>
  <si>
    <t>Sakhar peth, Solapur</t>
  </si>
  <si>
    <t>Piliv, Malshrias</t>
  </si>
  <si>
    <t>Trasury, solapur</t>
  </si>
  <si>
    <t xml:space="preserve">SR. </t>
  </si>
  <si>
    <t>NO</t>
  </si>
  <si>
    <t>Shri. Arvind Machindra Kshirsagar</t>
  </si>
  <si>
    <t>Shri. Madhukar Prabhu Nagtilak</t>
  </si>
  <si>
    <t>Shri. Laxman Janardan Kharat</t>
  </si>
  <si>
    <t>Shri. Shankar Mareppa Dawane</t>
  </si>
  <si>
    <t>Shri. Bandu Maruti Surwase</t>
  </si>
  <si>
    <t>Shri. Sushil Sidram Bhutale</t>
  </si>
  <si>
    <t>Shri. Vikrant Shrikant Gaikwad</t>
  </si>
  <si>
    <t>Shri. Limbaji Pralhad Dolase</t>
  </si>
  <si>
    <t>Shri. Gaoutam Apparao Gavali</t>
  </si>
  <si>
    <t>Shri. Pravin Arun Bangale</t>
  </si>
  <si>
    <t>Shri. Jaysingh Narayan Chandanshive</t>
  </si>
  <si>
    <t>Shri. Tushar Vijay Torane</t>
  </si>
  <si>
    <t>Shri. Ratndeep Dashrath Balshankar</t>
  </si>
  <si>
    <t>Shri. Umesh Shrimant Gavandi</t>
  </si>
  <si>
    <t>Shri. Maruiti Babu Raserao</t>
  </si>
  <si>
    <t>Shri. Yashwant Devidas Kamble</t>
  </si>
  <si>
    <t>Shri. Sandip Kamalkar Shewade</t>
  </si>
  <si>
    <t>Shri. Sandip Vishnu Hadmode</t>
  </si>
  <si>
    <t>Shri. Anand Bhimsen Kamble</t>
  </si>
  <si>
    <t>Shri. Dinesh Laxman Lonkhade</t>
  </si>
  <si>
    <t>Shri Rajratna vidhyadhar Bhosle</t>
  </si>
  <si>
    <t>Shri Vicky Dagdu Tikute</t>
  </si>
  <si>
    <t>Shri Jagannath Kisan Sarwade</t>
  </si>
  <si>
    <t>Shri Vijay Goutamkumar Abute</t>
  </si>
  <si>
    <t>Shri Vijay Satish Kale</t>
  </si>
  <si>
    <t xml:space="preserve">Shri Babasahab Dnynu Thorat </t>
  </si>
  <si>
    <t>Shri Satyan  Sopan Tate</t>
  </si>
  <si>
    <t>Shri Vishal Babasahab Kamble</t>
  </si>
  <si>
    <t>Shri Kunal Navnath Kshirsahar</t>
  </si>
  <si>
    <t xml:space="preserve">Shri Ajit Kerrappa Suryagan </t>
  </si>
  <si>
    <t>Motor Spare Parts</t>
  </si>
  <si>
    <t>Net Café</t>
  </si>
  <si>
    <t>Photo Graphy</t>
  </si>
  <si>
    <t>Electronic Shop</t>
  </si>
  <si>
    <t>Spear Part</t>
  </si>
  <si>
    <t>Tailring</t>
  </si>
  <si>
    <t>Fabrication</t>
  </si>
  <si>
    <t>Goat Raering</t>
  </si>
  <si>
    <t>Poultry Farm</t>
  </si>
  <si>
    <t>Watch Repairing</t>
  </si>
  <si>
    <t>House No. 210, Hudacko Society, Kumatha Naka, Solapur</t>
  </si>
  <si>
    <t>At. Post. Uchethan, Tal. Mangalwedha</t>
  </si>
  <si>
    <t>Brahmpuri, Mangalwedha</t>
  </si>
  <si>
    <t>17/18, New Budhawar Peth, Solapur</t>
  </si>
  <si>
    <t>DAV College, Solapur</t>
  </si>
  <si>
    <t>At.Post. Undargaon, Tal. Karmala</t>
  </si>
  <si>
    <t>At. Post. Taratgaon, Tal. Mohol</t>
  </si>
  <si>
    <t xml:space="preserve">IDBI </t>
  </si>
  <si>
    <t>119, Dnyaneshwar Nagar, Pandharpur, Tal. Pandharpur</t>
  </si>
  <si>
    <t>House No. 21, Hubbu Wasti Degaon Naka, Solapur</t>
  </si>
  <si>
    <t>581, Milind Nagar, Budhwar Peth, Solapur</t>
  </si>
  <si>
    <t>State Bank of India</t>
  </si>
  <si>
    <t>House No. 150,New Budhwar peth, Samrat Chowk, Solapur</t>
  </si>
  <si>
    <t>Nannaj,</t>
  </si>
  <si>
    <t>B- 33, Samart Ashok Housing Society, Kumatha naka, Solapur</t>
  </si>
  <si>
    <t>Untied Bank Of India</t>
  </si>
  <si>
    <t>Court</t>
  </si>
  <si>
    <t>Popal Vasti, Old Tuljapur Road, Solapur</t>
  </si>
  <si>
    <t>Vidharbh Kokan Gramin Bank</t>
  </si>
  <si>
    <t>At. Post. Ekhatpur, Tal. Sangola</t>
  </si>
  <si>
    <t>Plot No. 30, Chandarkala Nagar, Majrewadi, Solapur</t>
  </si>
  <si>
    <t>At. Post. Sanjay Nagar, Hasapur Road, Akkalkot</t>
  </si>
  <si>
    <t>At. Post. Shingoli, Tal. Mohol</t>
  </si>
  <si>
    <t>At. Post. Koneheri, Tal. Mohol</t>
  </si>
  <si>
    <t>Penur, Mohol</t>
  </si>
  <si>
    <t>Shri. Mahendra Rajbhal Kamble</t>
  </si>
  <si>
    <t>182, Habbu Wasti, Old Juna Naka, Solapur</t>
  </si>
  <si>
    <t>At. Post. Narayan Chincholi, Tal. Pandharpur</t>
  </si>
  <si>
    <t>House No. 95, Sanjay Nagar, Kumatha Naka, Solapur</t>
  </si>
  <si>
    <t>At. Post. Pandharpur, Tal. Pandharpur</t>
  </si>
  <si>
    <t>22/124, Milind nagar, Budhwar Peth, Solapur</t>
  </si>
  <si>
    <t>Malshrias</t>
  </si>
  <si>
    <t>At. Post. Najik Pimpari, Tal. Mohol</t>
  </si>
  <si>
    <t>41, Shanti Nagar, Vijapur Road, solapur</t>
  </si>
  <si>
    <t>At. Post. Pachegaon, Tal. Pandharpur</t>
  </si>
  <si>
    <t>Kole, Sangola</t>
  </si>
  <si>
    <t>At. Post. Vairag, Tal. Barshi</t>
  </si>
  <si>
    <t>Vairag</t>
  </si>
  <si>
    <t>98, Sanjay Nagar, Kumatha Naka, solapur</t>
  </si>
  <si>
    <t>237, Habbu Vasti, Solapur</t>
  </si>
  <si>
    <t>At. Post. Shirbhavi, Tal. Sangola</t>
  </si>
  <si>
    <t>Shirbhavi, Sangoal</t>
  </si>
  <si>
    <t>April. 16 to Aug. 16</t>
  </si>
  <si>
    <t>Shri. Pradhan Tukaram Kamble</t>
  </si>
  <si>
    <t>At. Post. Pachegaon, Tal. Sangola</t>
  </si>
  <si>
    <t>Shri. Sudhakar Sopan Ghatkamble</t>
  </si>
  <si>
    <t>At. Post. Hasapur, Tal. Akkalkot</t>
  </si>
  <si>
    <t>Shri. Bhushan Dharma Gaikwad</t>
  </si>
  <si>
    <t>House. No. 88, Sanjay Nagar, Kumatha Naka, Solapur</t>
  </si>
  <si>
    <t>Shri. Chandrakant Sharnappa Nimbargikar</t>
  </si>
  <si>
    <t>Shri. Nilesh Malkappa Waghmare</t>
  </si>
  <si>
    <t>Shri. Ashok Pandurang Gaikwad</t>
  </si>
  <si>
    <t>At. Post. Valsang, Tal. South Solaur</t>
  </si>
  <si>
    <t>Valsang</t>
  </si>
  <si>
    <t>Sou. Sneha Umakant Gaikwad</t>
  </si>
  <si>
    <t>172, Milind Nagar, Budhwar Peth, Solapur</t>
  </si>
  <si>
    <t>Ladies Empaire</t>
  </si>
  <si>
    <t>Shri. Nagesh Bhagwat Gaikwad</t>
  </si>
  <si>
    <t>House No. 419, Dr. Ambedkar Nagar, Solapur</t>
  </si>
  <si>
    <t>Court Naka, Solapur</t>
  </si>
  <si>
    <t>Shri. Abhijit Bharat Bansode</t>
  </si>
  <si>
    <t>At. Post. Velapur, Tal. Malshiras</t>
  </si>
  <si>
    <t>Velapur</t>
  </si>
  <si>
    <t>Shri. Shrimant Shrava Jethethor</t>
  </si>
  <si>
    <t>196, Maharana Pratap Nagar, Kumatha Naka, Solapur</t>
  </si>
  <si>
    <t>Shri. Prakash Dilip Kirat</t>
  </si>
  <si>
    <t>At. Post. Bhimnagar, Akkalkot, Tal. Akkalkot</t>
  </si>
  <si>
    <t>Shri. Kunal Kamalakr Ghodake</t>
  </si>
  <si>
    <t>Tuljai 3/141, Umagruh Nirman Society, Solapur</t>
  </si>
  <si>
    <t>Animation</t>
  </si>
  <si>
    <t>Shri. Akash Prakash Shinde</t>
  </si>
  <si>
    <t>Shri. Sudhir Ashok Sonvane</t>
  </si>
  <si>
    <t>Habbu Wasti, Degaon Road, Solapur</t>
  </si>
  <si>
    <t>Shri. Dhanjay Shivaji Magade</t>
  </si>
  <si>
    <t>Shripur</t>
  </si>
  <si>
    <t>Shri. Sachin Shivaji Bhosale</t>
  </si>
  <si>
    <t>Shri. Mahadev Audambar Kadam</t>
  </si>
  <si>
    <t>At. Post. Kndhar, Tal. Karmala</t>
  </si>
  <si>
    <t>Tembhurni</t>
  </si>
  <si>
    <t>Shri. Ganpat Nana Jawanjal</t>
  </si>
  <si>
    <t>At. Post. Ranmasale, Tal. North Solapur</t>
  </si>
  <si>
    <t>Nannaj</t>
  </si>
  <si>
    <t>Shri. Milind Ashok Nikalje</t>
  </si>
  <si>
    <t>At. Post. Hatid, Tal. Barshi</t>
  </si>
  <si>
    <t>Shri. Ambadas Sharnappa Bansode</t>
  </si>
  <si>
    <t>Shri. Vijay Milind Misal</t>
  </si>
  <si>
    <t>282, Nai Jindagi, Vijay Nagar, Solapur</t>
  </si>
  <si>
    <t>Sanatory Store</t>
  </si>
  <si>
    <t>Shri. Dilip Khandu Waghe</t>
  </si>
  <si>
    <t>Gajanan Nagar, Hotagi Road, Solapur</t>
  </si>
  <si>
    <t>Computer Center</t>
  </si>
  <si>
    <t>Shri. Ramesh Malshidha Sabale</t>
  </si>
  <si>
    <t>At. Post. Takali Brij, Tal. South Solapur</t>
  </si>
  <si>
    <t xml:space="preserve">Takali </t>
  </si>
  <si>
    <t>Smt. Ashwini Sanjay Kamble</t>
  </si>
  <si>
    <t>11, Sanjay Nagar, Kumatha Naka, Solapur</t>
  </si>
  <si>
    <t>Shri. Kisan Sidram Ubale</t>
  </si>
  <si>
    <t>41/368, New Budhwar Peth, Solapur</t>
  </si>
  <si>
    <t>Transport</t>
  </si>
  <si>
    <t>Shri. Rajendra Arjun Sartape</t>
  </si>
  <si>
    <t>At. Post. Anjandoh, Tal. Karmala</t>
  </si>
  <si>
    <t>Veet</t>
  </si>
  <si>
    <t>Shri. Atish Prakash Waghmare</t>
  </si>
  <si>
    <t>147, Budhwar Peth, Milind Nagar, Solpaur</t>
  </si>
  <si>
    <t>Smt. Sarika Arun Bansode</t>
  </si>
  <si>
    <t>Garibi Hatav Zopadpati no. 1, Vijapur Naka, Soapur</t>
  </si>
  <si>
    <t>Shri. Mukesh Dada Sasane</t>
  </si>
  <si>
    <t>At. Post. Katewadi, Tal. Mohol</t>
  </si>
  <si>
    <t>Kurul</t>
  </si>
  <si>
    <t>Shri. Dnyaneshwar Vithal Sakhare</t>
  </si>
  <si>
    <t>Shri. Hanumant Shankar Londhe</t>
  </si>
  <si>
    <t>At. Post. Malegaon, Tal. Madha</t>
  </si>
  <si>
    <t>Shri. Jayappa Ratan Gavali</t>
  </si>
  <si>
    <t>113/14, Budhwar Peth, Milind Nagar, Solapur</t>
  </si>
  <si>
    <t xml:space="preserve">Colour Paint </t>
  </si>
  <si>
    <t>Smt. Padmin Devdatta Sonvane</t>
  </si>
  <si>
    <t>At. Post. Shelgaon(ma), Tal Barshi</t>
  </si>
  <si>
    <t>Utensil Selling</t>
  </si>
  <si>
    <t>Shri. Sudhir Prahlad Gaikwad</t>
  </si>
  <si>
    <t>At. Post. Nanhegaon, Tal. Akkalkot</t>
  </si>
  <si>
    <t>Smt. Laxmi Shailendra Gaikwad</t>
  </si>
  <si>
    <t>Shri. Sopan Malhari Rokade</t>
  </si>
  <si>
    <t>136, Avase Vasti, Aamrai, Solapur</t>
  </si>
  <si>
    <t>Shri. Nitin Pandurang Gaikwad</t>
  </si>
  <si>
    <t>51/1, Jagdamba Nagar, Majarewadi, Solapur</t>
  </si>
  <si>
    <t>Shri. Sagar Popat Gajghate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</si>
</sst>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3" fillId="0" borderId="0" xfId="0" applyFont="1" applyBorder="1"/>
    <xf numFmtId="0" fontId="2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4" fontId="1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2" borderId="1" xfId="0" applyFont="1" applyFill="1" applyBorder="1"/>
    <xf numFmtId="0" fontId="7" fillId="0" borderId="1" xfId="0" applyFont="1" applyBorder="1" applyAlignment="1">
      <alignment horizontal="center"/>
    </xf>
    <xf numFmtId="0" fontId="1" fillId="2" borderId="1" xfId="0" applyFont="1" applyFill="1" applyBorder="1"/>
    <xf numFmtId="1" fontId="1" fillId="0" borderId="1" xfId="0" applyNumberFormat="1" applyFont="1" applyBorder="1"/>
    <xf numFmtId="164" fontId="1" fillId="0" borderId="1" xfId="0" applyNumberFormat="1" applyFont="1" applyBorder="1"/>
    <xf numFmtId="0" fontId="2" fillId="0" borderId="1" xfId="0" applyFont="1" applyBorder="1" applyAlignment="1"/>
    <xf numFmtId="0" fontId="2" fillId="2" borderId="1" xfId="0" applyFont="1" applyFill="1" applyBorder="1" applyAlignment="1"/>
    <xf numFmtId="0" fontId="1" fillId="0" borderId="1" xfId="0" applyFont="1" applyBorder="1" applyAlignment="1"/>
    <xf numFmtId="0" fontId="2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" fontId="1" fillId="2" borderId="1" xfId="0" applyNumberFormat="1" applyFont="1" applyFill="1" applyBorder="1"/>
    <xf numFmtId="0" fontId="1" fillId="0" borderId="3" xfId="0" applyFont="1" applyBorder="1"/>
    <xf numFmtId="14" fontId="1" fillId="0" borderId="3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T103"/>
  <sheetViews>
    <sheetView topLeftCell="A79" workbookViewId="0">
      <selection activeCell="E82" sqref="E82"/>
    </sheetView>
  </sheetViews>
  <sheetFormatPr defaultRowHeight="14.25"/>
  <cols>
    <col min="1" max="1" width="1.28515625" style="1" customWidth="1"/>
    <col min="2" max="2" width="4.85546875" style="1" customWidth="1"/>
    <col min="3" max="3" width="34.7109375" style="1" customWidth="1"/>
    <col min="4" max="4" width="48.140625" style="1" customWidth="1"/>
    <col min="5" max="5" width="10.42578125" style="1" customWidth="1"/>
    <col min="6" max="6" width="9.140625" style="1" customWidth="1"/>
    <col min="7" max="7" width="9.5703125" style="1" customWidth="1"/>
    <col min="8" max="8" width="22.28515625" style="1" customWidth="1"/>
    <col min="9" max="9" width="11.42578125" style="1" customWidth="1"/>
    <col min="10" max="10" width="11.7109375" style="1" customWidth="1"/>
    <col min="11" max="11" width="9" style="1" customWidth="1"/>
    <col min="12" max="12" width="8.28515625" style="1" customWidth="1"/>
    <col min="13" max="13" width="10.28515625" style="1" customWidth="1"/>
    <col min="14" max="14" width="24.42578125" style="1" customWidth="1"/>
    <col min="15" max="15" width="26.5703125" style="1" customWidth="1"/>
    <col min="16" max="16" width="9.140625" style="1"/>
    <col min="17" max="17" width="9.85546875" style="1" customWidth="1"/>
    <col min="18" max="18" width="9.140625" style="1"/>
    <col min="19" max="19" width="16" style="1" customWidth="1"/>
    <col min="20" max="20" width="7.140625" style="1" customWidth="1"/>
    <col min="21" max="21" width="0.7109375" style="1" customWidth="1"/>
    <col min="22" max="16384" width="9.140625" style="1"/>
  </cols>
  <sheetData>
    <row r="4" spans="2:20" ht="18">
      <c r="B4" s="3"/>
      <c r="C4" s="3"/>
      <c r="D4" s="3"/>
      <c r="E4" s="4" t="s">
        <v>0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2:20" ht="15">
      <c r="B5" s="3"/>
      <c r="C5" s="3"/>
      <c r="D5" s="3" t="s">
        <v>23</v>
      </c>
      <c r="E5" s="5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 t="s">
        <v>22</v>
      </c>
      <c r="R5" s="3"/>
    </row>
    <row r="6" spans="2:20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2:20">
      <c r="B7" s="7" t="s">
        <v>2957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32" t="s">
        <v>8</v>
      </c>
      <c r="J7" s="32"/>
      <c r="K7" s="32"/>
      <c r="L7" s="32"/>
      <c r="M7" s="32"/>
      <c r="N7" s="7" t="s">
        <v>16</v>
      </c>
      <c r="O7" s="7" t="s">
        <v>17</v>
      </c>
      <c r="P7" s="32" t="s">
        <v>18</v>
      </c>
      <c r="Q7" s="32"/>
      <c r="R7" s="32"/>
      <c r="S7" s="26" t="s">
        <v>19</v>
      </c>
      <c r="T7" s="7" t="s">
        <v>21</v>
      </c>
    </row>
    <row r="8" spans="2:20">
      <c r="B8" s="8" t="s">
        <v>2958</v>
      </c>
      <c r="C8" s="8"/>
      <c r="D8" s="8"/>
      <c r="E8" s="8"/>
      <c r="F8" s="8"/>
      <c r="G8" s="8"/>
      <c r="H8" s="8"/>
      <c r="I8" s="26" t="s">
        <v>9</v>
      </c>
      <c r="J8" s="26" t="s">
        <v>10</v>
      </c>
      <c r="K8" s="26" t="s">
        <v>11</v>
      </c>
      <c r="L8" s="26" t="s">
        <v>12</v>
      </c>
      <c r="M8" s="26" t="s">
        <v>14</v>
      </c>
      <c r="N8" s="8"/>
      <c r="O8" s="8"/>
      <c r="P8" s="26" t="s">
        <v>10</v>
      </c>
      <c r="Q8" s="26" t="s">
        <v>11</v>
      </c>
      <c r="R8" s="26" t="s">
        <v>14</v>
      </c>
      <c r="S8" s="26" t="s">
        <v>20</v>
      </c>
      <c r="T8" s="8"/>
    </row>
    <row r="9" spans="2:20">
      <c r="B9" s="9"/>
      <c r="C9" s="9"/>
      <c r="D9" s="9"/>
      <c r="E9" s="9"/>
      <c r="F9" s="9"/>
      <c r="G9" s="9"/>
      <c r="H9" s="9"/>
      <c r="I9" s="26"/>
      <c r="J9" s="26"/>
      <c r="K9" s="26"/>
      <c r="L9" s="26" t="s">
        <v>13</v>
      </c>
      <c r="M9" s="26" t="s">
        <v>15</v>
      </c>
      <c r="N9" s="9"/>
      <c r="O9" s="9"/>
      <c r="P9" s="26" t="s">
        <v>15</v>
      </c>
      <c r="Q9" s="26" t="s">
        <v>15</v>
      </c>
      <c r="R9" s="26" t="s">
        <v>15</v>
      </c>
      <c r="S9" s="26"/>
      <c r="T9" s="9"/>
    </row>
    <row r="10" spans="2:20">
      <c r="B10" s="26">
        <v>1</v>
      </c>
      <c r="C10" s="26">
        <v>2</v>
      </c>
      <c r="D10" s="26">
        <v>3</v>
      </c>
      <c r="E10" s="26">
        <v>4</v>
      </c>
      <c r="F10" s="26">
        <v>5</v>
      </c>
      <c r="G10" s="26">
        <v>6</v>
      </c>
      <c r="H10" s="26">
        <v>7</v>
      </c>
      <c r="I10" s="26">
        <v>8</v>
      </c>
      <c r="J10" s="26">
        <v>9</v>
      </c>
      <c r="K10" s="26">
        <v>10</v>
      </c>
      <c r="L10" s="26">
        <v>11</v>
      </c>
      <c r="M10" s="26">
        <v>12</v>
      </c>
      <c r="N10" s="26">
        <v>13</v>
      </c>
      <c r="O10" s="26">
        <v>14</v>
      </c>
      <c r="P10" s="26">
        <v>15</v>
      </c>
      <c r="Q10" s="26">
        <v>16</v>
      </c>
      <c r="R10" s="26">
        <v>17</v>
      </c>
      <c r="S10" s="26">
        <v>18</v>
      </c>
      <c r="T10" s="26">
        <v>19</v>
      </c>
    </row>
    <row r="11" spans="2:20" ht="18">
      <c r="B11" s="2"/>
      <c r="C11" s="10" t="s">
        <v>1509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2:20">
      <c r="B12" s="2">
        <v>1</v>
      </c>
      <c r="C12" s="2" t="s">
        <v>1510</v>
      </c>
      <c r="D12" s="2" t="s">
        <v>1511</v>
      </c>
      <c r="E12" s="2" t="s">
        <v>28</v>
      </c>
      <c r="F12" s="2" t="s">
        <v>1536</v>
      </c>
      <c r="G12" s="2" t="s">
        <v>29</v>
      </c>
      <c r="H12" s="2" t="s">
        <v>599</v>
      </c>
      <c r="I12" s="2">
        <v>16800</v>
      </c>
      <c r="J12" s="2">
        <v>4500</v>
      </c>
      <c r="K12" s="2">
        <v>0</v>
      </c>
      <c r="L12" s="2">
        <v>0</v>
      </c>
      <c r="M12" s="18">
        <f>I12+J12+K12+L12</f>
        <v>21300</v>
      </c>
      <c r="N12" s="2" t="s">
        <v>104</v>
      </c>
      <c r="O12" s="2" t="s">
        <v>1147</v>
      </c>
      <c r="P12" s="2">
        <f>J12</f>
        <v>4500</v>
      </c>
      <c r="Q12" s="2">
        <f>K12</f>
        <v>0</v>
      </c>
      <c r="R12" s="2">
        <f>P12+Q12</f>
        <v>4500</v>
      </c>
      <c r="S12" s="11">
        <v>30057</v>
      </c>
      <c r="T12" s="2"/>
    </row>
    <row r="13" spans="2:20">
      <c r="B13" s="2">
        <v>2</v>
      </c>
      <c r="C13" s="2" t="s">
        <v>1512</v>
      </c>
      <c r="D13" s="2" t="s">
        <v>1513</v>
      </c>
      <c r="E13" s="2" t="s">
        <v>28</v>
      </c>
      <c r="F13" s="2" t="s">
        <v>34</v>
      </c>
      <c r="G13" s="2" t="s">
        <v>29</v>
      </c>
      <c r="H13" s="2" t="s">
        <v>1062</v>
      </c>
      <c r="I13" s="2">
        <v>3600</v>
      </c>
      <c r="J13" s="2">
        <v>960</v>
      </c>
      <c r="K13" s="2">
        <v>0</v>
      </c>
      <c r="L13" s="2">
        <v>0</v>
      </c>
      <c r="M13" s="18">
        <f t="shared" ref="M13:M103" si="0">I13+J13+K13+L13</f>
        <v>4560</v>
      </c>
      <c r="N13" s="2" t="s">
        <v>86</v>
      </c>
      <c r="O13" s="2" t="s">
        <v>1514</v>
      </c>
      <c r="P13" s="2">
        <f t="shared" ref="P13:Q15" si="1">J13</f>
        <v>960</v>
      </c>
      <c r="Q13" s="2">
        <f t="shared" si="1"/>
        <v>0</v>
      </c>
      <c r="R13" s="2">
        <f t="shared" ref="R13:R103" si="2">P13+Q13</f>
        <v>960</v>
      </c>
      <c r="S13" s="11">
        <v>30070</v>
      </c>
      <c r="T13" s="2"/>
    </row>
    <row r="14" spans="2:20">
      <c r="B14" s="2">
        <v>3</v>
      </c>
      <c r="C14" s="2" t="s">
        <v>1515</v>
      </c>
      <c r="D14" s="2" t="s">
        <v>1516</v>
      </c>
      <c r="E14" s="2" t="s">
        <v>28</v>
      </c>
      <c r="F14" s="2" t="s">
        <v>1068</v>
      </c>
      <c r="G14" s="2" t="s">
        <v>29</v>
      </c>
      <c r="H14" s="2" t="s">
        <v>1517</v>
      </c>
      <c r="I14" s="2">
        <v>214000</v>
      </c>
      <c r="J14" s="2">
        <v>14300</v>
      </c>
      <c r="K14" s="2">
        <v>0</v>
      </c>
      <c r="L14" s="2">
        <v>0</v>
      </c>
      <c r="M14" s="18">
        <f t="shared" si="0"/>
        <v>228300</v>
      </c>
      <c r="N14" s="2" t="s">
        <v>1016</v>
      </c>
      <c r="O14" s="2" t="s">
        <v>436</v>
      </c>
      <c r="P14" s="2">
        <f t="shared" si="1"/>
        <v>14300</v>
      </c>
      <c r="Q14" s="2">
        <f t="shared" si="1"/>
        <v>0</v>
      </c>
      <c r="R14" s="2">
        <f t="shared" si="2"/>
        <v>14300</v>
      </c>
      <c r="S14" s="11">
        <v>30070</v>
      </c>
      <c r="T14" s="2"/>
    </row>
    <row r="15" spans="2:20">
      <c r="B15" s="2">
        <v>4</v>
      </c>
      <c r="C15" s="2" t="s">
        <v>1518</v>
      </c>
      <c r="D15" s="2" t="s">
        <v>1519</v>
      </c>
      <c r="E15" s="2" t="s">
        <v>28</v>
      </c>
      <c r="F15" s="2" t="s">
        <v>34</v>
      </c>
      <c r="G15" s="2" t="s">
        <v>29</v>
      </c>
      <c r="H15" s="2" t="s">
        <v>1520</v>
      </c>
      <c r="I15" s="2">
        <v>3500</v>
      </c>
      <c r="J15" s="2">
        <v>930</v>
      </c>
      <c r="K15" s="2"/>
      <c r="L15" s="2"/>
      <c r="M15" s="18">
        <f t="shared" si="0"/>
        <v>4430</v>
      </c>
      <c r="N15" s="2" t="s">
        <v>194</v>
      </c>
      <c r="O15" s="2" t="s">
        <v>42</v>
      </c>
      <c r="P15" s="2">
        <f t="shared" si="1"/>
        <v>930</v>
      </c>
      <c r="Q15" s="2">
        <f t="shared" si="1"/>
        <v>0</v>
      </c>
      <c r="R15" s="2">
        <f t="shared" si="2"/>
        <v>930</v>
      </c>
      <c r="S15" s="11">
        <v>30109</v>
      </c>
      <c r="T15" s="2"/>
    </row>
    <row r="16" spans="2:20">
      <c r="B16" s="2">
        <v>5</v>
      </c>
      <c r="C16" s="2" t="s">
        <v>1521</v>
      </c>
      <c r="D16" s="2" t="s">
        <v>1522</v>
      </c>
      <c r="E16" s="2" t="s">
        <v>28</v>
      </c>
      <c r="F16" s="2" t="s">
        <v>1092</v>
      </c>
      <c r="G16" s="2" t="s">
        <v>39</v>
      </c>
      <c r="H16" s="2" t="s">
        <v>1523</v>
      </c>
      <c r="I16" s="2">
        <v>800</v>
      </c>
      <c r="J16" s="2">
        <v>200</v>
      </c>
      <c r="K16" s="2"/>
      <c r="L16" s="2">
        <v>0</v>
      </c>
      <c r="M16" s="18">
        <f t="shared" si="0"/>
        <v>1000</v>
      </c>
      <c r="N16" s="2" t="s">
        <v>1524</v>
      </c>
      <c r="O16" s="2" t="s">
        <v>28</v>
      </c>
      <c r="P16" s="2">
        <f>J16</f>
        <v>200</v>
      </c>
      <c r="Q16" s="2">
        <f>K16</f>
        <v>0</v>
      </c>
      <c r="R16" s="2">
        <f t="shared" si="2"/>
        <v>200</v>
      </c>
      <c r="S16" s="11">
        <v>30121</v>
      </c>
      <c r="T16" s="2"/>
    </row>
    <row r="17" spans="2:20">
      <c r="B17" s="2">
        <v>6</v>
      </c>
      <c r="C17" s="2" t="s">
        <v>1525</v>
      </c>
      <c r="D17" s="2" t="s">
        <v>768</v>
      </c>
      <c r="E17" s="2" t="s">
        <v>28</v>
      </c>
      <c r="F17" s="2" t="s">
        <v>34</v>
      </c>
      <c r="G17" s="2" t="s">
        <v>29</v>
      </c>
      <c r="H17" s="2" t="s">
        <v>120</v>
      </c>
      <c r="I17" s="2">
        <v>5000</v>
      </c>
      <c r="J17" s="2">
        <v>1400</v>
      </c>
      <c r="K17" s="2"/>
      <c r="L17" s="2">
        <v>0</v>
      </c>
      <c r="M17" s="18">
        <f t="shared" si="0"/>
        <v>6400</v>
      </c>
      <c r="N17" s="2" t="s">
        <v>104</v>
      </c>
      <c r="O17" s="2" t="s">
        <v>1147</v>
      </c>
      <c r="P17" s="2">
        <f t="shared" ref="P17:Q36" si="3">J17</f>
        <v>1400</v>
      </c>
      <c r="Q17" s="2">
        <f t="shared" si="3"/>
        <v>0</v>
      </c>
      <c r="R17" s="2">
        <f t="shared" si="2"/>
        <v>1400</v>
      </c>
      <c r="S17" s="11">
        <v>30121</v>
      </c>
      <c r="T17" s="2"/>
    </row>
    <row r="18" spans="2:20">
      <c r="B18" s="2">
        <v>7</v>
      </c>
      <c r="C18" s="14" t="s">
        <v>1526</v>
      </c>
      <c r="D18" s="2" t="s">
        <v>1527</v>
      </c>
      <c r="E18" s="2" t="s">
        <v>28</v>
      </c>
      <c r="F18" s="2" t="s">
        <v>34</v>
      </c>
      <c r="G18" s="2" t="s">
        <v>29</v>
      </c>
      <c r="H18" s="2" t="s">
        <v>395</v>
      </c>
      <c r="I18" s="2">
        <v>4000</v>
      </c>
      <c r="J18" s="2">
        <v>750</v>
      </c>
      <c r="K18" s="2"/>
      <c r="L18" s="2"/>
      <c r="M18" s="18">
        <f t="shared" si="0"/>
        <v>4750</v>
      </c>
      <c r="N18" s="2" t="s">
        <v>194</v>
      </c>
      <c r="O18" s="2" t="s">
        <v>1132</v>
      </c>
      <c r="P18" s="2">
        <f t="shared" si="3"/>
        <v>750</v>
      </c>
      <c r="Q18" s="2">
        <f t="shared" si="3"/>
        <v>0</v>
      </c>
      <c r="R18" s="2">
        <f t="shared" si="2"/>
        <v>750</v>
      </c>
      <c r="S18" s="11">
        <v>30132</v>
      </c>
      <c r="T18" s="2"/>
    </row>
    <row r="19" spans="2:20">
      <c r="B19" s="2">
        <v>8</v>
      </c>
      <c r="C19" s="2" t="s">
        <v>1528</v>
      </c>
      <c r="D19" s="2" t="s">
        <v>1529</v>
      </c>
      <c r="E19" s="2" t="s">
        <v>28</v>
      </c>
      <c r="F19" s="2" t="s">
        <v>34</v>
      </c>
      <c r="G19" s="2" t="s">
        <v>29</v>
      </c>
      <c r="H19" s="2" t="s">
        <v>1530</v>
      </c>
      <c r="I19" s="2">
        <v>1000</v>
      </c>
      <c r="J19" s="2">
        <v>245</v>
      </c>
      <c r="K19" s="2"/>
      <c r="L19" s="2"/>
      <c r="M19" s="18">
        <f t="shared" si="0"/>
        <v>1245</v>
      </c>
      <c r="N19" s="2" t="s">
        <v>194</v>
      </c>
      <c r="O19" s="2" t="s">
        <v>1132</v>
      </c>
      <c r="P19" s="2">
        <f t="shared" si="3"/>
        <v>245</v>
      </c>
      <c r="Q19" s="2">
        <f t="shared" si="3"/>
        <v>0</v>
      </c>
      <c r="R19" s="2">
        <f t="shared" si="2"/>
        <v>245</v>
      </c>
      <c r="S19" s="11">
        <v>30132</v>
      </c>
      <c r="T19" s="2"/>
    </row>
    <row r="20" spans="2:20">
      <c r="B20" s="2">
        <v>9</v>
      </c>
      <c r="C20" s="2" t="s">
        <v>1531</v>
      </c>
      <c r="D20" s="2" t="s">
        <v>1532</v>
      </c>
      <c r="E20" s="2" t="s">
        <v>28</v>
      </c>
      <c r="F20" s="2" t="s">
        <v>34</v>
      </c>
      <c r="G20" s="2" t="s">
        <v>29</v>
      </c>
      <c r="H20" s="2" t="s">
        <v>1533</v>
      </c>
      <c r="I20" s="2">
        <v>5000</v>
      </c>
      <c r="J20" s="2">
        <v>1300</v>
      </c>
      <c r="K20" s="2"/>
      <c r="L20" s="2"/>
      <c r="M20" s="18">
        <f t="shared" si="0"/>
        <v>6300</v>
      </c>
      <c r="N20" s="2" t="s">
        <v>194</v>
      </c>
      <c r="O20" s="2" t="s">
        <v>1132</v>
      </c>
      <c r="P20" s="2">
        <f t="shared" si="3"/>
        <v>1300</v>
      </c>
      <c r="Q20" s="2">
        <f t="shared" si="3"/>
        <v>0</v>
      </c>
      <c r="R20" s="2">
        <f t="shared" si="2"/>
        <v>1300</v>
      </c>
      <c r="S20" s="11">
        <v>30132</v>
      </c>
      <c r="T20" s="2"/>
    </row>
    <row r="21" spans="2:20">
      <c r="B21" s="2">
        <v>10</v>
      </c>
      <c r="C21" s="2" t="s">
        <v>1534</v>
      </c>
      <c r="D21" s="2" t="s">
        <v>1535</v>
      </c>
      <c r="E21" s="2" t="s">
        <v>28</v>
      </c>
      <c r="F21" s="2" t="s">
        <v>34</v>
      </c>
      <c r="G21" s="2" t="s">
        <v>29</v>
      </c>
      <c r="H21" s="2" t="s">
        <v>120</v>
      </c>
      <c r="I21" s="2">
        <v>4500</v>
      </c>
      <c r="J21" s="2">
        <v>1200</v>
      </c>
      <c r="K21" s="2"/>
      <c r="L21" s="2"/>
      <c r="M21" s="18">
        <f t="shared" si="0"/>
        <v>5700</v>
      </c>
      <c r="N21" s="2" t="s">
        <v>86</v>
      </c>
      <c r="O21" s="2" t="s">
        <v>1097</v>
      </c>
      <c r="P21" s="2">
        <f t="shared" si="3"/>
        <v>1200</v>
      </c>
      <c r="Q21" s="2">
        <f t="shared" si="3"/>
        <v>0</v>
      </c>
      <c r="R21" s="2">
        <f t="shared" si="2"/>
        <v>1200</v>
      </c>
      <c r="S21" s="11">
        <v>30163</v>
      </c>
      <c r="T21" s="2"/>
    </row>
    <row r="22" spans="2:20">
      <c r="B22" s="2">
        <v>11</v>
      </c>
      <c r="C22" s="2" t="s">
        <v>1537</v>
      </c>
      <c r="D22" s="2" t="s">
        <v>1538</v>
      </c>
      <c r="E22" s="2" t="s">
        <v>28</v>
      </c>
      <c r="F22" s="2" t="s">
        <v>1539</v>
      </c>
      <c r="G22" s="2" t="s">
        <v>39</v>
      </c>
      <c r="H22" s="2" t="s">
        <v>45</v>
      </c>
      <c r="I22" s="2">
        <v>3200</v>
      </c>
      <c r="J22" s="2">
        <v>600</v>
      </c>
      <c r="K22" s="2"/>
      <c r="L22" s="2"/>
      <c r="M22" s="18">
        <f t="shared" si="0"/>
        <v>3800</v>
      </c>
      <c r="N22" s="2" t="s">
        <v>114</v>
      </c>
      <c r="O22" s="2" t="s">
        <v>115</v>
      </c>
      <c r="P22" s="2">
        <f t="shared" si="3"/>
        <v>600</v>
      </c>
      <c r="Q22" s="2">
        <f t="shared" si="3"/>
        <v>0</v>
      </c>
      <c r="R22" s="2">
        <f t="shared" si="2"/>
        <v>600</v>
      </c>
      <c r="S22" s="11">
        <v>30163</v>
      </c>
      <c r="T22" s="2"/>
    </row>
    <row r="23" spans="2:20">
      <c r="B23" s="2">
        <v>12</v>
      </c>
      <c r="C23" s="2" t="s">
        <v>1540</v>
      </c>
      <c r="D23" s="2" t="s">
        <v>1538</v>
      </c>
      <c r="E23" s="2" t="s">
        <v>28</v>
      </c>
      <c r="F23" s="2" t="s">
        <v>1539</v>
      </c>
      <c r="G23" s="2" t="s">
        <v>39</v>
      </c>
      <c r="H23" s="2" t="s">
        <v>45</v>
      </c>
      <c r="I23" s="2">
        <v>3200</v>
      </c>
      <c r="J23" s="2">
        <v>600</v>
      </c>
      <c r="K23" s="2"/>
      <c r="L23" s="2"/>
      <c r="M23" s="18">
        <f>I23+J23+K23+L23</f>
        <v>3800</v>
      </c>
      <c r="N23" s="2" t="s">
        <v>114</v>
      </c>
      <c r="O23" s="2" t="s">
        <v>115</v>
      </c>
      <c r="P23" s="2">
        <f t="shared" si="3"/>
        <v>600</v>
      </c>
      <c r="Q23" s="2">
        <f t="shared" si="3"/>
        <v>0</v>
      </c>
      <c r="R23" s="2">
        <f t="shared" si="2"/>
        <v>600</v>
      </c>
      <c r="S23" s="11">
        <v>30163</v>
      </c>
      <c r="T23" s="2"/>
    </row>
    <row r="24" spans="2:20">
      <c r="B24" s="2">
        <v>13</v>
      </c>
      <c r="C24" s="2" t="s">
        <v>1541</v>
      </c>
      <c r="D24" s="2" t="s">
        <v>1542</v>
      </c>
      <c r="E24" s="2" t="s">
        <v>28</v>
      </c>
      <c r="F24" s="2" t="s">
        <v>1543</v>
      </c>
      <c r="G24" s="2" t="s">
        <v>29</v>
      </c>
      <c r="H24" s="2" t="s">
        <v>120</v>
      </c>
      <c r="I24" s="2">
        <v>4650</v>
      </c>
      <c r="J24" s="2">
        <v>1240</v>
      </c>
      <c r="K24" s="2"/>
      <c r="L24" s="2"/>
      <c r="M24" s="18">
        <f t="shared" si="0"/>
        <v>5890</v>
      </c>
      <c r="N24" s="2" t="s">
        <v>194</v>
      </c>
      <c r="O24" s="2" t="s">
        <v>1544</v>
      </c>
      <c r="P24" s="2">
        <f t="shared" si="3"/>
        <v>1240</v>
      </c>
      <c r="Q24" s="2">
        <f t="shared" si="3"/>
        <v>0</v>
      </c>
      <c r="R24" s="2">
        <f t="shared" si="2"/>
        <v>1240</v>
      </c>
      <c r="S24" s="11">
        <v>30163</v>
      </c>
      <c r="T24" s="2"/>
    </row>
    <row r="25" spans="2:20">
      <c r="B25" s="2">
        <v>14</v>
      </c>
      <c r="C25" s="2" t="s">
        <v>1545</v>
      </c>
      <c r="D25" s="2" t="s">
        <v>790</v>
      </c>
      <c r="E25" s="2" t="s">
        <v>28</v>
      </c>
      <c r="F25" s="2" t="s">
        <v>1543</v>
      </c>
      <c r="G25" s="2" t="s">
        <v>29</v>
      </c>
      <c r="H25" s="2" t="s">
        <v>1546</v>
      </c>
      <c r="I25" s="2">
        <v>1500</v>
      </c>
      <c r="J25" s="2">
        <v>400</v>
      </c>
      <c r="K25" s="2"/>
      <c r="L25" s="2"/>
      <c r="M25" s="18">
        <f t="shared" si="0"/>
        <v>1900</v>
      </c>
      <c r="N25" s="2" t="s">
        <v>194</v>
      </c>
      <c r="O25" s="2" t="s">
        <v>306</v>
      </c>
      <c r="P25" s="2">
        <f t="shared" si="3"/>
        <v>400</v>
      </c>
      <c r="Q25" s="2">
        <f t="shared" si="3"/>
        <v>0</v>
      </c>
      <c r="R25" s="2">
        <f t="shared" si="2"/>
        <v>400</v>
      </c>
      <c r="S25" s="11">
        <v>30163</v>
      </c>
      <c r="T25" s="2"/>
    </row>
    <row r="26" spans="2:20">
      <c r="B26" s="2">
        <v>15</v>
      </c>
      <c r="C26" s="2" t="s">
        <v>1547</v>
      </c>
      <c r="D26" s="2" t="s">
        <v>1548</v>
      </c>
      <c r="E26" s="2" t="s">
        <v>28</v>
      </c>
      <c r="F26" s="2" t="s">
        <v>1092</v>
      </c>
      <c r="G26" s="2" t="s">
        <v>29</v>
      </c>
      <c r="H26" s="2" t="s">
        <v>71</v>
      </c>
      <c r="I26" s="2">
        <v>8000</v>
      </c>
      <c r="J26" s="2">
        <v>1500</v>
      </c>
      <c r="K26" s="2"/>
      <c r="L26" s="2"/>
      <c r="M26" s="18">
        <f t="shared" si="0"/>
        <v>9500</v>
      </c>
      <c r="N26" s="2" t="s">
        <v>46</v>
      </c>
      <c r="O26" s="2" t="s">
        <v>1481</v>
      </c>
      <c r="P26" s="2">
        <f t="shared" si="3"/>
        <v>1500</v>
      </c>
      <c r="Q26" s="2">
        <f t="shared" si="3"/>
        <v>0</v>
      </c>
      <c r="R26" s="2">
        <f t="shared" si="2"/>
        <v>1500</v>
      </c>
      <c r="S26" s="11">
        <v>30163</v>
      </c>
      <c r="T26" s="2"/>
    </row>
    <row r="27" spans="2:20">
      <c r="B27" s="2">
        <v>16</v>
      </c>
      <c r="C27" s="2" t="s">
        <v>1549</v>
      </c>
      <c r="D27" s="2" t="s">
        <v>1550</v>
      </c>
      <c r="E27" s="2" t="s">
        <v>28</v>
      </c>
      <c r="F27" s="2" t="s">
        <v>240</v>
      </c>
      <c r="G27" s="2" t="s">
        <v>29</v>
      </c>
      <c r="H27" s="2" t="s">
        <v>1487</v>
      </c>
      <c r="I27" s="2">
        <v>5000</v>
      </c>
      <c r="J27" s="2">
        <v>1000</v>
      </c>
      <c r="K27" s="2"/>
      <c r="L27" s="2"/>
      <c r="M27" s="18">
        <f t="shared" si="0"/>
        <v>6000</v>
      </c>
      <c r="N27" s="2" t="s">
        <v>86</v>
      </c>
      <c r="O27" s="2" t="s">
        <v>105</v>
      </c>
      <c r="P27" s="2">
        <f t="shared" si="3"/>
        <v>1000</v>
      </c>
      <c r="Q27" s="2">
        <f t="shared" si="3"/>
        <v>0</v>
      </c>
      <c r="R27" s="2">
        <f t="shared" si="2"/>
        <v>1000</v>
      </c>
      <c r="S27" s="11">
        <v>30163</v>
      </c>
      <c r="T27" s="2"/>
    </row>
    <row r="28" spans="2:20">
      <c r="B28" s="2">
        <v>17</v>
      </c>
      <c r="C28" s="2" t="s">
        <v>1551</v>
      </c>
      <c r="D28" s="2" t="s">
        <v>1552</v>
      </c>
      <c r="E28" s="2" t="s">
        <v>28</v>
      </c>
      <c r="F28" s="2" t="s">
        <v>34</v>
      </c>
      <c r="G28" s="2" t="s">
        <v>29</v>
      </c>
      <c r="H28" s="2" t="s">
        <v>120</v>
      </c>
      <c r="I28" s="2">
        <v>5000</v>
      </c>
      <c r="J28" s="2">
        <v>1330</v>
      </c>
      <c r="K28" s="2"/>
      <c r="L28" s="2"/>
      <c r="M28" s="18">
        <f t="shared" si="0"/>
        <v>6330</v>
      </c>
      <c r="N28" s="2" t="s">
        <v>86</v>
      </c>
      <c r="O28" s="2" t="s">
        <v>365</v>
      </c>
      <c r="P28" s="2">
        <f t="shared" si="3"/>
        <v>1330</v>
      </c>
      <c r="Q28" s="2">
        <f t="shared" si="3"/>
        <v>0</v>
      </c>
      <c r="R28" s="2">
        <f t="shared" si="2"/>
        <v>1330</v>
      </c>
      <c r="S28" s="11">
        <v>30180</v>
      </c>
      <c r="T28" s="2"/>
    </row>
    <row r="29" spans="2:20">
      <c r="B29" s="2">
        <v>18</v>
      </c>
      <c r="C29" s="2" t="s">
        <v>1553</v>
      </c>
      <c r="D29" s="2" t="s">
        <v>930</v>
      </c>
      <c r="E29" s="2" t="s">
        <v>28</v>
      </c>
      <c r="F29" s="2" t="s">
        <v>34</v>
      </c>
      <c r="G29" s="2" t="s">
        <v>29</v>
      </c>
      <c r="H29" s="2" t="s">
        <v>395</v>
      </c>
      <c r="I29" s="2">
        <v>3000</v>
      </c>
      <c r="J29" s="2">
        <v>800</v>
      </c>
      <c r="K29" s="2"/>
      <c r="L29" s="2"/>
      <c r="M29" s="18">
        <f t="shared" si="0"/>
        <v>3800</v>
      </c>
      <c r="N29" s="2" t="s">
        <v>194</v>
      </c>
      <c r="O29" s="2" t="s">
        <v>1544</v>
      </c>
      <c r="P29" s="2">
        <f t="shared" si="3"/>
        <v>800</v>
      </c>
      <c r="Q29" s="2">
        <f t="shared" si="3"/>
        <v>0</v>
      </c>
      <c r="R29" s="2">
        <f t="shared" si="2"/>
        <v>800</v>
      </c>
      <c r="S29" s="11">
        <v>30180</v>
      </c>
      <c r="T29" s="2"/>
    </row>
    <row r="30" spans="2:20">
      <c r="B30" s="2">
        <v>19</v>
      </c>
      <c r="C30" s="2" t="s">
        <v>1554</v>
      </c>
      <c r="D30" s="2" t="s">
        <v>180</v>
      </c>
      <c r="E30" s="2" t="s">
        <v>28</v>
      </c>
      <c r="F30" s="2" t="s">
        <v>1555</v>
      </c>
      <c r="G30" s="2" t="s">
        <v>29</v>
      </c>
      <c r="H30" s="2" t="s">
        <v>1467</v>
      </c>
      <c r="I30" s="2">
        <v>9600</v>
      </c>
      <c r="J30" s="2">
        <v>2580</v>
      </c>
      <c r="K30" s="2"/>
      <c r="L30" s="2"/>
      <c r="M30" s="18">
        <f t="shared" si="0"/>
        <v>12180</v>
      </c>
      <c r="N30" s="2" t="s">
        <v>1556</v>
      </c>
      <c r="O30" s="2" t="s">
        <v>1071</v>
      </c>
      <c r="P30" s="2">
        <f t="shared" si="3"/>
        <v>2580</v>
      </c>
      <c r="Q30" s="2">
        <f t="shared" si="3"/>
        <v>0</v>
      </c>
      <c r="R30" s="2">
        <f t="shared" si="2"/>
        <v>2580</v>
      </c>
      <c r="S30" s="11">
        <v>30183</v>
      </c>
      <c r="T30" s="2"/>
    </row>
    <row r="31" spans="2:20">
      <c r="B31" s="2">
        <v>20</v>
      </c>
      <c r="C31" s="23" t="s">
        <v>1557</v>
      </c>
      <c r="D31" s="2" t="s">
        <v>1558</v>
      </c>
      <c r="E31" s="2" t="s">
        <v>28</v>
      </c>
      <c r="F31" s="2" t="s">
        <v>1025</v>
      </c>
      <c r="G31" s="2" t="s">
        <v>39</v>
      </c>
      <c r="H31" s="2" t="s">
        <v>1559</v>
      </c>
      <c r="I31" s="2">
        <v>750</v>
      </c>
      <c r="J31" s="2">
        <v>200</v>
      </c>
      <c r="K31" s="2"/>
      <c r="L31" s="2"/>
      <c r="M31" s="18">
        <f t="shared" si="0"/>
        <v>950</v>
      </c>
      <c r="N31" s="2" t="s">
        <v>46</v>
      </c>
      <c r="O31" s="2" t="s">
        <v>33</v>
      </c>
      <c r="P31" s="2">
        <f t="shared" si="3"/>
        <v>200</v>
      </c>
      <c r="Q31" s="2">
        <f t="shared" si="3"/>
        <v>0</v>
      </c>
      <c r="R31" s="2">
        <f t="shared" si="2"/>
        <v>200</v>
      </c>
      <c r="S31" s="11">
        <v>30183</v>
      </c>
      <c r="T31" s="2"/>
    </row>
    <row r="32" spans="2:20">
      <c r="B32" s="2">
        <v>21</v>
      </c>
      <c r="C32" s="14" t="s">
        <v>1560</v>
      </c>
      <c r="D32" s="2" t="s">
        <v>1561</v>
      </c>
      <c r="E32" s="2" t="s">
        <v>28</v>
      </c>
      <c r="F32" s="2" t="s">
        <v>34</v>
      </c>
      <c r="G32" s="2" t="s">
        <v>29</v>
      </c>
      <c r="H32" s="2" t="s">
        <v>45</v>
      </c>
      <c r="I32" s="2">
        <v>1500</v>
      </c>
      <c r="J32" s="2">
        <v>500</v>
      </c>
      <c r="K32" s="2"/>
      <c r="L32" s="2"/>
      <c r="M32" s="18">
        <f t="shared" si="0"/>
        <v>2000</v>
      </c>
      <c r="N32" s="2" t="s">
        <v>194</v>
      </c>
      <c r="O32" s="2" t="s">
        <v>306</v>
      </c>
      <c r="P32" s="2">
        <f t="shared" si="3"/>
        <v>500</v>
      </c>
      <c r="Q32" s="2">
        <f t="shared" si="3"/>
        <v>0</v>
      </c>
      <c r="R32" s="2">
        <f t="shared" si="2"/>
        <v>500</v>
      </c>
      <c r="S32" s="11">
        <v>30193</v>
      </c>
      <c r="T32" s="2"/>
    </row>
    <row r="33" spans="2:20">
      <c r="B33" s="2">
        <v>22</v>
      </c>
      <c r="C33" s="2" t="s">
        <v>1562</v>
      </c>
      <c r="D33" s="2" t="s">
        <v>1563</v>
      </c>
      <c r="E33" s="2" t="s">
        <v>28</v>
      </c>
      <c r="F33" s="2" t="s">
        <v>34</v>
      </c>
      <c r="G33" s="2" t="s">
        <v>29</v>
      </c>
      <c r="H33" s="2" t="s">
        <v>120</v>
      </c>
      <c r="I33" s="2">
        <v>5870</v>
      </c>
      <c r="J33" s="2">
        <v>1100</v>
      </c>
      <c r="K33" s="2"/>
      <c r="L33" s="2"/>
      <c r="M33" s="18">
        <f t="shared" si="0"/>
        <v>6970</v>
      </c>
      <c r="N33" s="2" t="s">
        <v>194</v>
      </c>
      <c r="O33" s="2" t="s">
        <v>51</v>
      </c>
      <c r="P33" s="2">
        <f t="shared" si="3"/>
        <v>1100</v>
      </c>
      <c r="Q33" s="2">
        <f t="shared" si="3"/>
        <v>0</v>
      </c>
      <c r="R33" s="2">
        <f t="shared" si="2"/>
        <v>1100</v>
      </c>
      <c r="S33" s="11">
        <v>30193</v>
      </c>
      <c r="T33" s="2"/>
    </row>
    <row r="34" spans="2:20">
      <c r="B34" s="2">
        <v>23</v>
      </c>
      <c r="C34" s="2" t="s">
        <v>1564</v>
      </c>
      <c r="D34" s="2" t="s">
        <v>668</v>
      </c>
      <c r="E34" s="2" t="s">
        <v>28</v>
      </c>
      <c r="F34" s="2" t="s">
        <v>34</v>
      </c>
      <c r="G34" s="2" t="s">
        <v>39</v>
      </c>
      <c r="H34" s="2" t="s">
        <v>45</v>
      </c>
      <c r="I34" s="2">
        <v>2400</v>
      </c>
      <c r="J34" s="2">
        <v>600</v>
      </c>
      <c r="K34" s="2"/>
      <c r="L34" s="2"/>
      <c r="M34" s="18">
        <f t="shared" si="0"/>
        <v>3000</v>
      </c>
      <c r="N34" s="2" t="s">
        <v>1524</v>
      </c>
      <c r="O34" s="2" t="s">
        <v>28</v>
      </c>
      <c r="P34" s="2">
        <f t="shared" si="3"/>
        <v>600</v>
      </c>
      <c r="Q34" s="2">
        <f t="shared" si="3"/>
        <v>0</v>
      </c>
      <c r="R34" s="2">
        <f t="shared" si="2"/>
        <v>600</v>
      </c>
      <c r="S34" s="11">
        <v>30193</v>
      </c>
      <c r="T34" s="2"/>
    </row>
    <row r="35" spans="2:20">
      <c r="B35" s="2">
        <v>24</v>
      </c>
      <c r="C35" s="2" t="s">
        <v>1565</v>
      </c>
      <c r="D35" s="2" t="s">
        <v>1538</v>
      </c>
      <c r="E35" s="2" t="s">
        <v>28</v>
      </c>
      <c r="F35" s="2" t="s">
        <v>1539</v>
      </c>
      <c r="G35" s="2" t="s">
        <v>29</v>
      </c>
      <c r="H35" s="2" t="s">
        <v>120</v>
      </c>
      <c r="I35" s="2">
        <v>5625</v>
      </c>
      <c r="J35" s="2">
        <v>1500</v>
      </c>
      <c r="K35" s="2"/>
      <c r="L35" s="2"/>
      <c r="M35" s="18">
        <f t="shared" si="0"/>
        <v>7125</v>
      </c>
      <c r="N35" s="2" t="s">
        <v>114</v>
      </c>
      <c r="O35" s="2" t="s">
        <v>115</v>
      </c>
      <c r="P35" s="2">
        <f t="shared" si="3"/>
        <v>1500</v>
      </c>
      <c r="Q35" s="2">
        <f t="shared" si="3"/>
        <v>0</v>
      </c>
      <c r="R35" s="2">
        <f t="shared" si="2"/>
        <v>1500</v>
      </c>
      <c r="S35" s="11">
        <v>30193</v>
      </c>
      <c r="T35" s="2"/>
    </row>
    <row r="36" spans="2:20" ht="15">
      <c r="B36" s="2">
        <v>25</v>
      </c>
      <c r="C36" s="21" t="s">
        <v>1566</v>
      </c>
      <c r="D36" s="2" t="s">
        <v>1567</v>
      </c>
      <c r="E36" s="2" t="s">
        <v>28</v>
      </c>
      <c r="F36" s="2" t="s">
        <v>1025</v>
      </c>
      <c r="G36" s="2" t="s">
        <v>29</v>
      </c>
      <c r="H36" s="2" t="s">
        <v>1568</v>
      </c>
      <c r="I36" s="2">
        <v>1875</v>
      </c>
      <c r="J36" s="2">
        <v>500</v>
      </c>
      <c r="K36" s="2"/>
      <c r="L36" s="2"/>
      <c r="M36" s="18">
        <f t="shared" si="0"/>
        <v>2375</v>
      </c>
      <c r="N36" s="2" t="s">
        <v>30</v>
      </c>
      <c r="O36" s="2" t="s">
        <v>1569</v>
      </c>
      <c r="P36" s="2">
        <f t="shared" si="3"/>
        <v>500</v>
      </c>
      <c r="Q36" s="2">
        <f t="shared" si="3"/>
        <v>0</v>
      </c>
      <c r="R36" s="2">
        <f t="shared" si="2"/>
        <v>500</v>
      </c>
      <c r="S36" s="11">
        <v>30217</v>
      </c>
      <c r="T36" s="2"/>
    </row>
    <row r="37" spans="2:20">
      <c r="B37" s="2">
        <v>26</v>
      </c>
      <c r="C37" s="2" t="s">
        <v>1570</v>
      </c>
      <c r="D37" s="2" t="s">
        <v>1571</v>
      </c>
      <c r="E37" s="2" t="s">
        <v>28</v>
      </c>
      <c r="F37" s="2" t="s">
        <v>34</v>
      </c>
      <c r="G37" s="2" t="s">
        <v>29</v>
      </c>
      <c r="H37" s="2" t="s">
        <v>1572</v>
      </c>
      <c r="I37" s="2">
        <v>12000</v>
      </c>
      <c r="J37" s="2">
        <v>3280</v>
      </c>
      <c r="K37" s="2"/>
      <c r="L37" s="2"/>
      <c r="M37" s="18">
        <f t="shared" si="0"/>
        <v>15280</v>
      </c>
      <c r="N37" s="2" t="s">
        <v>86</v>
      </c>
      <c r="O37" s="2" t="s">
        <v>290</v>
      </c>
      <c r="P37" s="2">
        <f t="shared" ref="P37:Q94" si="4">J37</f>
        <v>3280</v>
      </c>
      <c r="Q37" s="2">
        <f t="shared" si="4"/>
        <v>0</v>
      </c>
      <c r="R37" s="2">
        <f t="shared" si="2"/>
        <v>3280</v>
      </c>
      <c r="S37" s="11">
        <v>30217</v>
      </c>
      <c r="T37" s="2"/>
    </row>
    <row r="38" spans="2:20">
      <c r="B38" s="2">
        <v>27</v>
      </c>
      <c r="C38" s="2" t="s">
        <v>1573</v>
      </c>
      <c r="D38" s="2" t="s">
        <v>1574</v>
      </c>
      <c r="E38" s="2" t="s">
        <v>28</v>
      </c>
      <c r="F38" s="2" t="s">
        <v>1102</v>
      </c>
      <c r="G38" s="2" t="s">
        <v>39</v>
      </c>
      <c r="H38" s="2" t="s">
        <v>45</v>
      </c>
      <c r="I38" s="2">
        <v>2250</v>
      </c>
      <c r="J38" s="2">
        <v>600</v>
      </c>
      <c r="K38" s="2"/>
      <c r="L38" s="2"/>
      <c r="M38" s="18">
        <f t="shared" si="0"/>
        <v>2850</v>
      </c>
      <c r="N38" s="2" t="s">
        <v>30</v>
      </c>
      <c r="O38" s="2" t="s">
        <v>1569</v>
      </c>
      <c r="P38" s="2">
        <f t="shared" si="4"/>
        <v>600</v>
      </c>
      <c r="Q38" s="2">
        <f t="shared" si="4"/>
        <v>0</v>
      </c>
      <c r="R38" s="2">
        <f t="shared" si="2"/>
        <v>600</v>
      </c>
      <c r="S38" s="11">
        <v>30217</v>
      </c>
      <c r="T38" s="2"/>
    </row>
    <row r="39" spans="2:20">
      <c r="B39" s="2">
        <v>28</v>
      </c>
      <c r="C39" s="2" t="s">
        <v>1575</v>
      </c>
      <c r="D39" s="2" t="s">
        <v>1576</v>
      </c>
      <c r="E39" s="2" t="s">
        <v>28</v>
      </c>
      <c r="F39" s="2" t="s">
        <v>34</v>
      </c>
      <c r="G39" s="2" t="s">
        <v>29</v>
      </c>
      <c r="H39" s="2" t="s">
        <v>395</v>
      </c>
      <c r="I39" s="2">
        <v>2000</v>
      </c>
      <c r="J39" s="2">
        <v>500</v>
      </c>
      <c r="K39" s="2"/>
      <c r="L39" s="2"/>
      <c r="M39" s="18">
        <f t="shared" si="0"/>
        <v>2500</v>
      </c>
      <c r="N39" s="2" t="s">
        <v>194</v>
      </c>
      <c r="O39" s="2" t="s">
        <v>1577</v>
      </c>
      <c r="P39" s="2">
        <f t="shared" si="4"/>
        <v>500</v>
      </c>
      <c r="Q39" s="2">
        <f t="shared" si="4"/>
        <v>0</v>
      </c>
      <c r="R39" s="2">
        <f t="shared" si="2"/>
        <v>500</v>
      </c>
      <c r="S39" s="11">
        <v>30224</v>
      </c>
      <c r="T39" s="2"/>
    </row>
    <row r="40" spans="2:20">
      <c r="B40" s="2">
        <v>29</v>
      </c>
      <c r="C40" s="2" t="s">
        <v>1578</v>
      </c>
      <c r="D40" s="2" t="s">
        <v>1576</v>
      </c>
      <c r="E40" s="2" t="s">
        <v>28</v>
      </c>
      <c r="F40" s="2" t="s">
        <v>34</v>
      </c>
      <c r="G40" s="2" t="s">
        <v>29</v>
      </c>
      <c r="H40" s="2" t="s">
        <v>395</v>
      </c>
      <c r="I40" s="2">
        <v>2000</v>
      </c>
      <c r="J40" s="2">
        <v>500</v>
      </c>
      <c r="K40" s="2"/>
      <c r="L40" s="2"/>
      <c r="M40" s="18">
        <f t="shared" si="0"/>
        <v>2500</v>
      </c>
      <c r="N40" s="2" t="s">
        <v>194</v>
      </c>
      <c r="O40" s="2" t="s">
        <v>1577</v>
      </c>
      <c r="P40" s="2">
        <f t="shared" si="4"/>
        <v>500</v>
      </c>
      <c r="Q40" s="2">
        <f t="shared" si="4"/>
        <v>0</v>
      </c>
      <c r="R40" s="2">
        <f t="shared" si="2"/>
        <v>500</v>
      </c>
      <c r="S40" s="11">
        <v>30224</v>
      </c>
      <c r="T40" s="2"/>
    </row>
    <row r="41" spans="2:20">
      <c r="B41" s="2">
        <v>30</v>
      </c>
      <c r="C41" s="2" t="s">
        <v>1579</v>
      </c>
      <c r="D41" s="2" t="s">
        <v>1576</v>
      </c>
      <c r="E41" s="2" t="s">
        <v>28</v>
      </c>
      <c r="F41" s="2" t="s">
        <v>34</v>
      </c>
      <c r="G41" s="2" t="s">
        <v>29</v>
      </c>
      <c r="H41" s="2" t="s">
        <v>395</v>
      </c>
      <c r="I41" s="2">
        <v>2000</v>
      </c>
      <c r="J41" s="2">
        <v>500</v>
      </c>
      <c r="K41" s="2"/>
      <c r="L41" s="2"/>
      <c r="M41" s="18">
        <f t="shared" si="0"/>
        <v>2500</v>
      </c>
      <c r="N41" s="2" t="s">
        <v>194</v>
      </c>
      <c r="O41" s="2" t="s">
        <v>1577</v>
      </c>
      <c r="P41" s="2">
        <f t="shared" si="4"/>
        <v>500</v>
      </c>
      <c r="Q41" s="2">
        <f t="shared" si="4"/>
        <v>0</v>
      </c>
      <c r="R41" s="2">
        <f t="shared" si="2"/>
        <v>500</v>
      </c>
      <c r="S41" s="11">
        <v>30224</v>
      </c>
      <c r="T41" s="2"/>
    </row>
    <row r="42" spans="2:20">
      <c r="B42" s="2">
        <v>31</v>
      </c>
      <c r="C42" s="2" t="s">
        <v>1580</v>
      </c>
      <c r="D42" s="2" t="s">
        <v>1576</v>
      </c>
      <c r="E42" s="2" t="s">
        <v>28</v>
      </c>
      <c r="F42" s="2" t="s">
        <v>34</v>
      </c>
      <c r="G42" s="2" t="s">
        <v>29</v>
      </c>
      <c r="H42" s="2" t="s">
        <v>395</v>
      </c>
      <c r="I42" s="2">
        <v>2000</v>
      </c>
      <c r="J42" s="2">
        <v>500</v>
      </c>
      <c r="K42" s="2"/>
      <c r="L42" s="2"/>
      <c r="M42" s="18">
        <f t="shared" si="0"/>
        <v>2500</v>
      </c>
      <c r="N42" s="2" t="s">
        <v>194</v>
      </c>
      <c r="O42" s="2" t="s">
        <v>1577</v>
      </c>
      <c r="P42" s="2">
        <f t="shared" si="4"/>
        <v>500</v>
      </c>
      <c r="Q42" s="2">
        <f t="shared" si="4"/>
        <v>0</v>
      </c>
      <c r="R42" s="2">
        <f t="shared" si="2"/>
        <v>500</v>
      </c>
      <c r="S42" s="11">
        <v>30224</v>
      </c>
      <c r="T42" s="2"/>
    </row>
    <row r="43" spans="2:20" ht="15">
      <c r="B43" s="2">
        <v>32</v>
      </c>
      <c r="C43" s="24" t="s">
        <v>1581</v>
      </c>
      <c r="D43" s="2" t="s">
        <v>1576</v>
      </c>
      <c r="E43" s="2" t="s">
        <v>28</v>
      </c>
      <c r="F43" s="2" t="s">
        <v>34</v>
      </c>
      <c r="G43" s="2" t="s">
        <v>29</v>
      </c>
      <c r="H43" s="2" t="s">
        <v>395</v>
      </c>
      <c r="I43" s="2">
        <v>2000</v>
      </c>
      <c r="J43" s="2">
        <v>500</v>
      </c>
      <c r="K43" s="2"/>
      <c r="L43" s="2"/>
      <c r="M43" s="18">
        <f t="shared" si="0"/>
        <v>2500</v>
      </c>
      <c r="N43" s="2" t="s">
        <v>194</v>
      </c>
      <c r="O43" s="2" t="s">
        <v>1577</v>
      </c>
      <c r="P43" s="2">
        <f t="shared" si="4"/>
        <v>500</v>
      </c>
      <c r="Q43" s="2">
        <f t="shared" si="4"/>
        <v>0</v>
      </c>
      <c r="R43" s="2">
        <f t="shared" si="2"/>
        <v>500</v>
      </c>
      <c r="S43" s="11">
        <v>30224</v>
      </c>
      <c r="T43" s="2"/>
    </row>
    <row r="44" spans="2:20">
      <c r="B44" s="2">
        <v>33</v>
      </c>
      <c r="C44" s="2" t="s">
        <v>1582</v>
      </c>
      <c r="D44" s="2" t="s">
        <v>1576</v>
      </c>
      <c r="E44" s="2" t="s">
        <v>28</v>
      </c>
      <c r="F44" s="2" t="s">
        <v>34</v>
      </c>
      <c r="G44" s="2" t="s">
        <v>29</v>
      </c>
      <c r="H44" s="2" t="s">
        <v>395</v>
      </c>
      <c r="I44" s="2">
        <v>2000</v>
      </c>
      <c r="J44" s="2">
        <v>500</v>
      </c>
      <c r="K44" s="2"/>
      <c r="L44" s="2"/>
      <c r="M44" s="18">
        <f t="shared" si="0"/>
        <v>2500</v>
      </c>
      <c r="N44" s="2" t="s">
        <v>194</v>
      </c>
      <c r="O44" s="2" t="s">
        <v>1577</v>
      </c>
      <c r="P44" s="2">
        <f t="shared" si="4"/>
        <v>500</v>
      </c>
      <c r="Q44" s="2">
        <f t="shared" si="4"/>
        <v>0</v>
      </c>
      <c r="R44" s="2">
        <f t="shared" si="2"/>
        <v>500</v>
      </c>
      <c r="S44" s="11">
        <v>30224</v>
      </c>
      <c r="T44" s="2"/>
    </row>
    <row r="45" spans="2:20">
      <c r="B45" s="2">
        <v>34</v>
      </c>
      <c r="C45" s="2" t="s">
        <v>1583</v>
      </c>
      <c r="D45" s="2" t="s">
        <v>1576</v>
      </c>
      <c r="E45" s="2" t="s">
        <v>28</v>
      </c>
      <c r="F45" s="2" t="s">
        <v>34</v>
      </c>
      <c r="G45" s="2" t="s">
        <v>29</v>
      </c>
      <c r="H45" s="2" t="s">
        <v>395</v>
      </c>
      <c r="I45" s="2">
        <v>2000</v>
      </c>
      <c r="J45" s="2">
        <v>500</v>
      </c>
      <c r="K45" s="2"/>
      <c r="L45" s="2"/>
      <c r="M45" s="18">
        <f t="shared" si="0"/>
        <v>2500</v>
      </c>
      <c r="N45" s="2" t="s">
        <v>194</v>
      </c>
      <c r="O45" s="2" t="s">
        <v>1577</v>
      </c>
      <c r="P45" s="2">
        <f t="shared" si="4"/>
        <v>500</v>
      </c>
      <c r="Q45" s="2">
        <f t="shared" si="4"/>
        <v>0</v>
      </c>
      <c r="R45" s="2">
        <f t="shared" si="2"/>
        <v>500</v>
      </c>
      <c r="S45" s="11">
        <v>30224</v>
      </c>
      <c r="T45" s="2"/>
    </row>
    <row r="46" spans="2:20">
      <c r="B46" s="2">
        <v>35</v>
      </c>
      <c r="C46" s="2" t="s">
        <v>1584</v>
      </c>
      <c r="D46" s="2" t="s">
        <v>1576</v>
      </c>
      <c r="E46" s="2" t="s">
        <v>28</v>
      </c>
      <c r="F46" s="2" t="s">
        <v>34</v>
      </c>
      <c r="G46" s="2" t="s">
        <v>29</v>
      </c>
      <c r="H46" s="2" t="s">
        <v>395</v>
      </c>
      <c r="I46" s="2">
        <v>2000</v>
      </c>
      <c r="J46" s="2">
        <v>500</v>
      </c>
      <c r="K46" s="2"/>
      <c r="L46" s="2"/>
      <c r="M46" s="18">
        <f t="shared" si="0"/>
        <v>2500</v>
      </c>
      <c r="N46" s="2" t="s">
        <v>194</v>
      </c>
      <c r="O46" s="2" t="s">
        <v>1577</v>
      </c>
      <c r="P46" s="2">
        <f t="shared" si="4"/>
        <v>500</v>
      </c>
      <c r="Q46" s="2">
        <f t="shared" si="4"/>
        <v>0</v>
      </c>
      <c r="R46" s="2">
        <f t="shared" si="2"/>
        <v>500</v>
      </c>
      <c r="S46" s="11">
        <v>30224</v>
      </c>
      <c r="T46" s="2"/>
    </row>
    <row r="47" spans="2:20">
      <c r="B47" s="2">
        <v>36</v>
      </c>
      <c r="C47" s="2" t="s">
        <v>1585</v>
      </c>
      <c r="D47" s="2" t="s">
        <v>1576</v>
      </c>
      <c r="E47" s="2" t="s">
        <v>28</v>
      </c>
      <c r="F47" s="2" t="s">
        <v>34</v>
      </c>
      <c r="G47" s="2" t="s">
        <v>29</v>
      </c>
      <c r="H47" s="2" t="s">
        <v>395</v>
      </c>
      <c r="I47" s="2">
        <v>2000</v>
      </c>
      <c r="J47" s="2">
        <v>500</v>
      </c>
      <c r="K47" s="2"/>
      <c r="L47" s="2"/>
      <c r="M47" s="18">
        <f t="shared" si="0"/>
        <v>2500</v>
      </c>
      <c r="N47" s="2" t="s">
        <v>194</v>
      </c>
      <c r="O47" s="2" t="s">
        <v>1577</v>
      </c>
      <c r="P47" s="2">
        <f t="shared" si="4"/>
        <v>500</v>
      </c>
      <c r="Q47" s="2">
        <f t="shared" si="4"/>
        <v>0</v>
      </c>
      <c r="R47" s="2">
        <f t="shared" si="2"/>
        <v>500</v>
      </c>
      <c r="S47" s="11">
        <v>30224</v>
      </c>
      <c r="T47" s="2"/>
    </row>
    <row r="48" spans="2:20">
      <c r="B48" s="2">
        <v>37</v>
      </c>
      <c r="C48" s="2" t="s">
        <v>1586</v>
      </c>
      <c r="D48" s="2" t="s">
        <v>1576</v>
      </c>
      <c r="E48" s="2" t="s">
        <v>28</v>
      </c>
      <c r="F48" s="2" t="s">
        <v>34</v>
      </c>
      <c r="G48" s="2" t="s">
        <v>29</v>
      </c>
      <c r="H48" s="2" t="s">
        <v>395</v>
      </c>
      <c r="I48" s="2">
        <v>2000</v>
      </c>
      <c r="J48" s="2">
        <v>500</v>
      </c>
      <c r="K48" s="2"/>
      <c r="L48" s="2"/>
      <c r="M48" s="18">
        <f t="shared" si="0"/>
        <v>2500</v>
      </c>
      <c r="N48" s="2" t="s">
        <v>194</v>
      </c>
      <c r="O48" s="2" t="s">
        <v>1577</v>
      </c>
      <c r="P48" s="2">
        <f t="shared" si="4"/>
        <v>500</v>
      </c>
      <c r="Q48" s="2">
        <f t="shared" si="4"/>
        <v>0</v>
      </c>
      <c r="R48" s="2">
        <f t="shared" si="2"/>
        <v>500</v>
      </c>
      <c r="S48" s="11">
        <v>30224</v>
      </c>
      <c r="T48" s="2"/>
    </row>
    <row r="49" spans="2:20">
      <c r="B49" s="2">
        <v>38</v>
      </c>
      <c r="C49" s="2" t="s">
        <v>1587</v>
      </c>
      <c r="D49" s="2" t="s">
        <v>1576</v>
      </c>
      <c r="E49" s="2" t="s">
        <v>28</v>
      </c>
      <c r="F49" s="2" t="s">
        <v>34</v>
      </c>
      <c r="G49" s="2" t="s">
        <v>29</v>
      </c>
      <c r="H49" s="2" t="s">
        <v>395</v>
      </c>
      <c r="I49" s="2">
        <v>2000</v>
      </c>
      <c r="J49" s="2">
        <v>500</v>
      </c>
      <c r="K49" s="2"/>
      <c r="L49" s="2"/>
      <c r="M49" s="18">
        <f t="shared" si="0"/>
        <v>2500</v>
      </c>
      <c r="N49" s="2" t="s">
        <v>194</v>
      </c>
      <c r="O49" s="2" t="s">
        <v>1577</v>
      </c>
      <c r="P49" s="2">
        <f t="shared" si="4"/>
        <v>500</v>
      </c>
      <c r="Q49" s="2">
        <f t="shared" si="4"/>
        <v>0</v>
      </c>
      <c r="R49" s="2">
        <f t="shared" si="2"/>
        <v>500</v>
      </c>
      <c r="S49" s="11">
        <v>30224</v>
      </c>
      <c r="T49" s="2"/>
    </row>
    <row r="50" spans="2:20">
      <c r="B50" s="2">
        <v>39</v>
      </c>
      <c r="C50" s="2" t="s">
        <v>1588</v>
      </c>
      <c r="D50" s="2" t="s">
        <v>1589</v>
      </c>
      <c r="E50" s="2" t="s">
        <v>28</v>
      </c>
      <c r="F50" s="2" t="s">
        <v>1539</v>
      </c>
      <c r="G50" s="2" t="s">
        <v>29</v>
      </c>
      <c r="H50" s="2" t="s">
        <v>1062</v>
      </c>
      <c r="I50" s="2">
        <v>4500</v>
      </c>
      <c r="J50" s="2">
        <v>1206</v>
      </c>
      <c r="K50" s="2"/>
      <c r="L50" s="2"/>
      <c r="M50" s="18">
        <f t="shared" si="0"/>
        <v>5706</v>
      </c>
      <c r="N50" s="2" t="s">
        <v>114</v>
      </c>
      <c r="O50" s="2" t="s">
        <v>115</v>
      </c>
      <c r="P50" s="2">
        <f t="shared" si="4"/>
        <v>1206</v>
      </c>
      <c r="Q50" s="2">
        <f t="shared" si="4"/>
        <v>0</v>
      </c>
      <c r="R50" s="2">
        <f t="shared" si="2"/>
        <v>1206</v>
      </c>
      <c r="S50" s="11">
        <v>30231</v>
      </c>
      <c r="T50" s="2"/>
    </row>
    <row r="51" spans="2:20">
      <c r="B51" s="2">
        <v>40</v>
      </c>
      <c r="C51" s="2" t="s">
        <v>1590</v>
      </c>
      <c r="D51" s="2" t="s">
        <v>1591</v>
      </c>
      <c r="E51" s="2" t="s">
        <v>28</v>
      </c>
      <c r="F51" s="2" t="s">
        <v>34</v>
      </c>
      <c r="G51" s="2" t="s">
        <v>29</v>
      </c>
      <c r="H51" s="2" t="s">
        <v>1122</v>
      </c>
      <c r="I51" s="2">
        <v>2250</v>
      </c>
      <c r="J51" s="2">
        <v>600</v>
      </c>
      <c r="K51" s="2"/>
      <c r="L51" s="2"/>
      <c r="M51" s="18">
        <f t="shared" si="0"/>
        <v>2850</v>
      </c>
      <c r="N51" s="2" t="s">
        <v>1592</v>
      </c>
      <c r="O51" s="2" t="s">
        <v>28</v>
      </c>
      <c r="P51" s="2">
        <f t="shared" si="4"/>
        <v>600</v>
      </c>
      <c r="Q51" s="2">
        <f t="shared" si="4"/>
        <v>0</v>
      </c>
      <c r="R51" s="2">
        <f t="shared" si="2"/>
        <v>600</v>
      </c>
      <c r="S51" s="11">
        <v>30236</v>
      </c>
      <c r="T51" s="2"/>
    </row>
    <row r="52" spans="2:20">
      <c r="B52" s="2">
        <v>41</v>
      </c>
      <c r="C52" s="2" t="s">
        <v>1593</v>
      </c>
      <c r="D52" s="2" t="s">
        <v>1594</v>
      </c>
      <c r="E52" s="2" t="s">
        <v>28</v>
      </c>
      <c r="F52" s="2" t="s">
        <v>34</v>
      </c>
      <c r="G52" s="2" t="s">
        <v>29</v>
      </c>
      <c r="H52" s="2" t="s">
        <v>120</v>
      </c>
      <c r="I52" s="2">
        <v>3770</v>
      </c>
      <c r="J52" s="2">
        <v>1000</v>
      </c>
      <c r="K52" s="2"/>
      <c r="L52" s="2"/>
      <c r="M52" s="18">
        <f t="shared" si="0"/>
        <v>4770</v>
      </c>
      <c r="N52" s="2" t="s">
        <v>194</v>
      </c>
      <c r="O52" s="2" t="s">
        <v>1097</v>
      </c>
      <c r="P52" s="2">
        <f t="shared" si="4"/>
        <v>1000</v>
      </c>
      <c r="Q52" s="2">
        <f t="shared" si="4"/>
        <v>0</v>
      </c>
      <c r="R52" s="2">
        <f t="shared" si="2"/>
        <v>1000</v>
      </c>
      <c r="S52" s="11">
        <v>30236</v>
      </c>
      <c r="T52" s="2"/>
    </row>
    <row r="53" spans="2:20">
      <c r="B53" s="2">
        <v>42</v>
      </c>
      <c r="C53" s="2" t="s">
        <v>1595</v>
      </c>
      <c r="D53" s="2" t="s">
        <v>1596</v>
      </c>
      <c r="E53" s="2" t="s">
        <v>28</v>
      </c>
      <c r="F53" s="2" t="s">
        <v>34</v>
      </c>
      <c r="G53" s="2" t="s">
        <v>29</v>
      </c>
      <c r="H53" s="2" t="s">
        <v>1062</v>
      </c>
      <c r="I53" s="2">
        <v>5000</v>
      </c>
      <c r="J53" s="2">
        <v>985</v>
      </c>
      <c r="K53" s="2"/>
      <c r="L53" s="2"/>
      <c r="M53" s="18">
        <f t="shared" si="0"/>
        <v>5985</v>
      </c>
      <c r="N53" s="2" t="s">
        <v>86</v>
      </c>
      <c r="O53" s="2" t="s">
        <v>290</v>
      </c>
      <c r="P53" s="2">
        <f t="shared" si="4"/>
        <v>985</v>
      </c>
      <c r="Q53" s="2">
        <f t="shared" si="4"/>
        <v>0</v>
      </c>
      <c r="R53" s="2">
        <f t="shared" si="2"/>
        <v>985</v>
      </c>
      <c r="S53" s="11">
        <v>30236</v>
      </c>
      <c r="T53" s="2"/>
    </row>
    <row r="54" spans="2:20">
      <c r="B54" s="2">
        <v>43</v>
      </c>
      <c r="C54" s="2" t="s">
        <v>1597</v>
      </c>
      <c r="D54" s="2" t="s">
        <v>1598</v>
      </c>
      <c r="E54" s="2" t="s">
        <v>28</v>
      </c>
      <c r="F54" s="2" t="s">
        <v>1555</v>
      </c>
      <c r="G54" s="2" t="s">
        <v>29</v>
      </c>
      <c r="H54" s="2" t="s">
        <v>1520</v>
      </c>
      <c r="I54" s="2">
        <v>3750</v>
      </c>
      <c r="J54" s="2">
        <v>1000</v>
      </c>
      <c r="K54" s="2"/>
      <c r="L54" s="2"/>
      <c r="M54" s="18">
        <f t="shared" si="0"/>
        <v>4750</v>
      </c>
      <c r="N54" s="2" t="s">
        <v>199</v>
      </c>
      <c r="O54" s="2" t="s">
        <v>65</v>
      </c>
      <c r="P54" s="2">
        <f t="shared" si="4"/>
        <v>1000</v>
      </c>
      <c r="Q54" s="2">
        <f t="shared" si="4"/>
        <v>0</v>
      </c>
      <c r="R54" s="2">
        <f t="shared" si="2"/>
        <v>1000</v>
      </c>
      <c r="S54" s="11">
        <v>30237</v>
      </c>
      <c r="T54" s="2"/>
    </row>
    <row r="55" spans="2:20">
      <c r="B55" s="2">
        <v>44</v>
      </c>
      <c r="C55" s="2" t="s">
        <v>1599</v>
      </c>
      <c r="D55" s="2" t="s">
        <v>1600</v>
      </c>
      <c r="E55" s="2" t="s">
        <v>28</v>
      </c>
      <c r="F55" s="2" t="s">
        <v>1555</v>
      </c>
      <c r="G55" s="2" t="s">
        <v>39</v>
      </c>
      <c r="H55" s="2" t="s">
        <v>160</v>
      </c>
      <c r="I55" s="2">
        <v>3400</v>
      </c>
      <c r="J55" s="2">
        <v>900</v>
      </c>
      <c r="K55" s="2"/>
      <c r="L55" s="2"/>
      <c r="M55" s="18">
        <f t="shared" si="0"/>
        <v>4300</v>
      </c>
      <c r="N55" s="2" t="s">
        <v>194</v>
      </c>
      <c r="O55" s="2" t="s">
        <v>361</v>
      </c>
      <c r="P55" s="2">
        <f t="shared" si="4"/>
        <v>900</v>
      </c>
      <c r="Q55" s="2">
        <f t="shared" si="4"/>
        <v>0</v>
      </c>
      <c r="R55" s="2">
        <f t="shared" si="2"/>
        <v>900</v>
      </c>
      <c r="S55" s="11">
        <v>30244</v>
      </c>
      <c r="T55" s="2"/>
    </row>
    <row r="56" spans="2:20">
      <c r="B56" s="2">
        <v>45</v>
      </c>
      <c r="C56" s="2" t="s">
        <v>1601</v>
      </c>
      <c r="D56" s="2" t="s">
        <v>1602</v>
      </c>
      <c r="E56" s="2" t="s">
        <v>28</v>
      </c>
      <c r="F56" s="2" t="s">
        <v>1603</v>
      </c>
      <c r="G56" s="2" t="s">
        <v>29</v>
      </c>
      <c r="H56" s="2" t="s">
        <v>45</v>
      </c>
      <c r="I56" s="2">
        <v>4000</v>
      </c>
      <c r="J56" s="2">
        <v>1000</v>
      </c>
      <c r="K56" s="2"/>
      <c r="L56" s="2"/>
      <c r="M56" s="18">
        <f t="shared" si="0"/>
        <v>5000</v>
      </c>
      <c r="N56" s="2" t="s">
        <v>104</v>
      </c>
      <c r="O56" s="2" t="s">
        <v>1147</v>
      </c>
      <c r="P56" s="2">
        <f t="shared" si="4"/>
        <v>1000</v>
      </c>
      <c r="Q56" s="2">
        <f t="shared" si="4"/>
        <v>0</v>
      </c>
      <c r="R56" s="2">
        <f t="shared" si="2"/>
        <v>1000</v>
      </c>
      <c r="S56" s="11">
        <v>30244</v>
      </c>
      <c r="T56" s="2"/>
    </row>
    <row r="57" spans="2:20">
      <c r="B57" s="2">
        <v>46</v>
      </c>
      <c r="C57" s="2" t="s">
        <v>1604</v>
      </c>
      <c r="D57" s="2" t="s">
        <v>1605</v>
      </c>
      <c r="E57" s="2" t="s">
        <v>28</v>
      </c>
      <c r="F57" s="2" t="s">
        <v>1092</v>
      </c>
      <c r="G57" s="2" t="s">
        <v>29</v>
      </c>
      <c r="H57" s="2" t="s">
        <v>45</v>
      </c>
      <c r="I57" s="2">
        <v>2250</v>
      </c>
      <c r="J57" s="2">
        <v>600</v>
      </c>
      <c r="K57" s="2"/>
      <c r="L57" s="2"/>
      <c r="M57" s="18">
        <f t="shared" si="0"/>
        <v>2850</v>
      </c>
      <c r="N57" s="2" t="s">
        <v>46</v>
      </c>
      <c r="O57" s="2" t="s">
        <v>1606</v>
      </c>
      <c r="P57" s="2">
        <f t="shared" si="4"/>
        <v>600</v>
      </c>
      <c r="Q57" s="2">
        <f t="shared" si="4"/>
        <v>0</v>
      </c>
      <c r="R57" s="2">
        <f t="shared" si="2"/>
        <v>600</v>
      </c>
      <c r="S57" s="11">
        <v>30244</v>
      </c>
      <c r="T57" s="2"/>
    </row>
    <row r="58" spans="2:20">
      <c r="B58" s="2">
        <v>47</v>
      </c>
      <c r="C58" s="2" t="s">
        <v>1607</v>
      </c>
      <c r="D58" s="2" t="s">
        <v>1608</v>
      </c>
      <c r="E58" s="2" t="s">
        <v>28</v>
      </c>
      <c r="F58" s="2" t="s">
        <v>1092</v>
      </c>
      <c r="G58" s="2" t="s">
        <v>29</v>
      </c>
      <c r="H58" s="2" t="s">
        <v>1523</v>
      </c>
      <c r="I58" s="2">
        <v>1000</v>
      </c>
      <c r="J58" s="2">
        <v>200</v>
      </c>
      <c r="K58" s="2"/>
      <c r="L58" s="2"/>
      <c r="M58" s="18">
        <f t="shared" si="0"/>
        <v>1200</v>
      </c>
      <c r="N58" s="2" t="s">
        <v>199</v>
      </c>
      <c r="O58" s="2" t="s">
        <v>1609</v>
      </c>
      <c r="P58" s="2">
        <f t="shared" si="4"/>
        <v>200</v>
      </c>
      <c r="Q58" s="2">
        <f t="shared" si="4"/>
        <v>0</v>
      </c>
      <c r="R58" s="2">
        <f t="shared" si="2"/>
        <v>200</v>
      </c>
      <c r="S58" s="11">
        <v>30244</v>
      </c>
      <c r="T58" s="2"/>
    </row>
    <row r="59" spans="2:20">
      <c r="B59" s="2">
        <v>48</v>
      </c>
      <c r="C59" s="2" t="s">
        <v>1610</v>
      </c>
      <c r="D59" s="2" t="s">
        <v>1608</v>
      </c>
      <c r="E59" s="2" t="s">
        <v>28</v>
      </c>
      <c r="F59" s="2" t="s">
        <v>1611</v>
      </c>
      <c r="G59" s="2" t="s">
        <v>29</v>
      </c>
      <c r="H59" s="2" t="s">
        <v>1523</v>
      </c>
      <c r="I59" s="2">
        <v>1000</v>
      </c>
      <c r="J59" s="2">
        <v>200</v>
      </c>
      <c r="K59" s="2"/>
      <c r="L59" s="2"/>
      <c r="M59" s="18">
        <f t="shared" si="0"/>
        <v>1200</v>
      </c>
      <c r="N59" s="2" t="s">
        <v>199</v>
      </c>
      <c r="O59" s="2" t="s">
        <v>1609</v>
      </c>
      <c r="P59" s="2">
        <f t="shared" si="4"/>
        <v>200</v>
      </c>
      <c r="Q59" s="2">
        <f t="shared" si="4"/>
        <v>0</v>
      </c>
      <c r="R59" s="2">
        <f t="shared" si="2"/>
        <v>200</v>
      </c>
      <c r="S59" s="11">
        <v>30244</v>
      </c>
      <c r="T59" s="2"/>
    </row>
    <row r="60" spans="2:20">
      <c r="B60" s="2">
        <v>49</v>
      </c>
      <c r="C60" s="2" t="s">
        <v>1612</v>
      </c>
      <c r="D60" s="2" t="s">
        <v>1608</v>
      </c>
      <c r="E60" s="2" t="s">
        <v>28</v>
      </c>
      <c r="F60" s="2" t="s">
        <v>1092</v>
      </c>
      <c r="G60" s="2" t="s">
        <v>29</v>
      </c>
      <c r="H60" s="2" t="s">
        <v>1523</v>
      </c>
      <c r="I60" s="2">
        <v>1000</v>
      </c>
      <c r="J60" s="2">
        <v>200</v>
      </c>
      <c r="K60" s="2"/>
      <c r="L60" s="2"/>
      <c r="M60" s="18">
        <f t="shared" si="0"/>
        <v>1200</v>
      </c>
      <c r="N60" s="2" t="s">
        <v>199</v>
      </c>
      <c r="O60" s="2" t="s">
        <v>1609</v>
      </c>
      <c r="P60" s="2">
        <f t="shared" si="4"/>
        <v>200</v>
      </c>
      <c r="Q60" s="2">
        <f t="shared" si="4"/>
        <v>0</v>
      </c>
      <c r="R60" s="2">
        <f t="shared" si="2"/>
        <v>200</v>
      </c>
      <c r="S60" s="11">
        <v>30244</v>
      </c>
      <c r="T60" s="2"/>
    </row>
    <row r="61" spans="2:20">
      <c r="B61" s="2">
        <v>50</v>
      </c>
      <c r="C61" s="2" t="s">
        <v>1613</v>
      </c>
      <c r="D61" s="2" t="s">
        <v>1608</v>
      </c>
      <c r="E61" s="2" t="s">
        <v>28</v>
      </c>
      <c r="F61" s="2" t="s">
        <v>1611</v>
      </c>
      <c r="G61" s="2" t="s">
        <v>29</v>
      </c>
      <c r="H61" s="2" t="s">
        <v>1523</v>
      </c>
      <c r="I61" s="2">
        <v>1000</v>
      </c>
      <c r="J61" s="2">
        <v>200</v>
      </c>
      <c r="K61" s="2"/>
      <c r="L61" s="2"/>
      <c r="M61" s="18">
        <f t="shared" si="0"/>
        <v>1200</v>
      </c>
      <c r="N61" s="2" t="s">
        <v>199</v>
      </c>
      <c r="O61" s="2" t="s">
        <v>1609</v>
      </c>
      <c r="P61" s="2">
        <f t="shared" si="4"/>
        <v>200</v>
      </c>
      <c r="Q61" s="2">
        <f t="shared" si="4"/>
        <v>0</v>
      </c>
      <c r="R61" s="2">
        <f t="shared" si="2"/>
        <v>200</v>
      </c>
      <c r="S61" s="11">
        <v>30244</v>
      </c>
      <c r="T61" s="2"/>
    </row>
    <row r="62" spans="2:20">
      <c r="B62" s="2">
        <v>51</v>
      </c>
      <c r="C62" s="2" t="s">
        <v>1614</v>
      </c>
      <c r="D62" s="2" t="s">
        <v>1608</v>
      </c>
      <c r="E62" s="2" t="s">
        <v>28</v>
      </c>
      <c r="F62" s="2" t="s">
        <v>1611</v>
      </c>
      <c r="G62" s="2" t="s">
        <v>29</v>
      </c>
      <c r="H62" s="2" t="s">
        <v>1523</v>
      </c>
      <c r="I62" s="2">
        <v>1000</v>
      </c>
      <c r="J62" s="2">
        <v>200</v>
      </c>
      <c r="K62" s="2"/>
      <c r="L62" s="2"/>
      <c r="M62" s="18">
        <f t="shared" si="0"/>
        <v>1200</v>
      </c>
      <c r="N62" s="2" t="s">
        <v>199</v>
      </c>
      <c r="O62" s="2" t="s">
        <v>1609</v>
      </c>
      <c r="P62" s="2">
        <f t="shared" si="4"/>
        <v>200</v>
      </c>
      <c r="Q62" s="2">
        <f t="shared" si="4"/>
        <v>0</v>
      </c>
      <c r="R62" s="2">
        <f t="shared" si="2"/>
        <v>200</v>
      </c>
      <c r="S62" s="11">
        <v>30244</v>
      </c>
      <c r="T62" s="2"/>
    </row>
    <row r="63" spans="2:20">
      <c r="B63" s="2">
        <v>52</v>
      </c>
      <c r="C63" s="2" t="s">
        <v>1615</v>
      </c>
      <c r="D63" s="2" t="s">
        <v>1608</v>
      </c>
      <c r="E63" s="2" t="s">
        <v>28</v>
      </c>
      <c r="F63" s="2" t="s">
        <v>1611</v>
      </c>
      <c r="G63" s="2" t="s">
        <v>29</v>
      </c>
      <c r="H63" s="2" t="s">
        <v>1523</v>
      </c>
      <c r="I63" s="2">
        <v>1000</v>
      </c>
      <c r="J63" s="2">
        <v>200</v>
      </c>
      <c r="K63" s="2"/>
      <c r="L63" s="2"/>
      <c r="M63" s="18">
        <f t="shared" si="0"/>
        <v>1200</v>
      </c>
      <c r="N63" s="2" t="s">
        <v>199</v>
      </c>
      <c r="O63" s="2" t="s">
        <v>1609</v>
      </c>
      <c r="P63" s="2">
        <f t="shared" si="4"/>
        <v>200</v>
      </c>
      <c r="Q63" s="2">
        <f t="shared" si="4"/>
        <v>0</v>
      </c>
      <c r="R63" s="2">
        <f t="shared" si="2"/>
        <v>200</v>
      </c>
      <c r="S63" s="11">
        <v>30244</v>
      </c>
      <c r="T63" s="2"/>
    </row>
    <row r="64" spans="2:20">
      <c r="B64" s="2">
        <v>53</v>
      </c>
      <c r="C64" s="2" t="s">
        <v>1616</v>
      </c>
      <c r="D64" s="2" t="s">
        <v>1608</v>
      </c>
      <c r="E64" s="2" t="s">
        <v>28</v>
      </c>
      <c r="F64" s="2" t="s">
        <v>1611</v>
      </c>
      <c r="G64" s="2" t="s">
        <v>29</v>
      </c>
      <c r="H64" s="2" t="s">
        <v>1523</v>
      </c>
      <c r="I64" s="2">
        <v>1000</v>
      </c>
      <c r="J64" s="2">
        <v>200</v>
      </c>
      <c r="K64" s="2"/>
      <c r="L64" s="2"/>
      <c r="M64" s="18">
        <f t="shared" si="0"/>
        <v>1200</v>
      </c>
      <c r="N64" s="2" t="s">
        <v>199</v>
      </c>
      <c r="O64" s="2" t="s">
        <v>1609</v>
      </c>
      <c r="P64" s="2">
        <f t="shared" si="4"/>
        <v>200</v>
      </c>
      <c r="Q64" s="2">
        <f t="shared" si="4"/>
        <v>0</v>
      </c>
      <c r="R64" s="2">
        <f t="shared" si="2"/>
        <v>200</v>
      </c>
      <c r="S64" s="11">
        <v>30244</v>
      </c>
      <c r="T64" s="2"/>
    </row>
    <row r="65" spans="2:20">
      <c r="B65" s="2">
        <v>54</v>
      </c>
      <c r="C65" s="2" t="s">
        <v>1617</v>
      </c>
      <c r="D65" s="2" t="s">
        <v>1608</v>
      </c>
      <c r="E65" s="2" t="s">
        <v>28</v>
      </c>
      <c r="F65" s="2" t="s">
        <v>1611</v>
      </c>
      <c r="G65" s="2" t="s">
        <v>29</v>
      </c>
      <c r="H65" s="2" t="s">
        <v>1523</v>
      </c>
      <c r="I65" s="2">
        <v>1000</v>
      </c>
      <c r="J65" s="2">
        <v>200</v>
      </c>
      <c r="K65" s="2"/>
      <c r="L65" s="2"/>
      <c r="M65" s="18">
        <f t="shared" si="0"/>
        <v>1200</v>
      </c>
      <c r="N65" s="2" t="s">
        <v>199</v>
      </c>
      <c r="O65" s="2" t="s">
        <v>1609</v>
      </c>
      <c r="P65" s="2">
        <f t="shared" si="4"/>
        <v>200</v>
      </c>
      <c r="Q65" s="2">
        <f t="shared" si="4"/>
        <v>0</v>
      </c>
      <c r="R65" s="2">
        <f t="shared" si="2"/>
        <v>200</v>
      </c>
      <c r="S65" s="11">
        <v>30244</v>
      </c>
      <c r="T65" s="2"/>
    </row>
    <row r="66" spans="2:20">
      <c r="B66" s="2">
        <v>55</v>
      </c>
      <c r="C66" s="2" t="s">
        <v>1618</v>
      </c>
      <c r="D66" s="2" t="s">
        <v>1608</v>
      </c>
      <c r="E66" s="2" t="s">
        <v>28</v>
      </c>
      <c r="F66" s="2" t="s">
        <v>1611</v>
      </c>
      <c r="G66" s="2" t="s">
        <v>29</v>
      </c>
      <c r="H66" s="2" t="s">
        <v>1523</v>
      </c>
      <c r="I66" s="2">
        <v>1000</v>
      </c>
      <c r="J66" s="2">
        <v>200</v>
      </c>
      <c r="K66" s="2"/>
      <c r="L66" s="2"/>
      <c r="M66" s="18">
        <f t="shared" si="0"/>
        <v>1200</v>
      </c>
      <c r="N66" s="2" t="s">
        <v>199</v>
      </c>
      <c r="O66" s="2" t="s">
        <v>1609</v>
      </c>
      <c r="P66" s="2">
        <f t="shared" si="4"/>
        <v>200</v>
      </c>
      <c r="Q66" s="2">
        <f t="shared" si="4"/>
        <v>0</v>
      </c>
      <c r="R66" s="2">
        <f t="shared" si="2"/>
        <v>200</v>
      </c>
      <c r="S66" s="11">
        <v>30244</v>
      </c>
      <c r="T66" s="2"/>
    </row>
    <row r="67" spans="2:20">
      <c r="B67" s="2">
        <v>56</v>
      </c>
      <c r="C67" s="2" t="s">
        <v>1619</v>
      </c>
      <c r="D67" s="2" t="s">
        <v>1608</v>
      </c>
      <c r="E67" s="2" t="s">
        <v>28</v>
      </c>
      <c r="F67" s="2" t="s">
        <v>1611</v>
      </c>
      <c r="G67" s="2" t="s">
        <v>29</v>
      </c>
      <c r="H67" s="2" t="s">
        <v>1523</v>
      </c>
      <c r="I67" s="2">
        <v>1000</v>
      </c>
      <c r="J67" s="2">
        <v>200</v>
      </c>
      <c r="K67" s="2"/>
      <c r="L67" s="2"/>
      <c r="M67" s="18">
        <f t="shared" si="0"/>
        <v>1200</v>
      </c>
      <c r="N67" s="2" t="s">
        <v>199</v>
      </c>
      <c r="O67" s="2" t="s">
        <v>1609</v>
      </c>
      <c r="P67" s="2">
        <f t="shared" si="4"/>
        <v>200</v>
      </c>
      <c r="Q67" s="2">
        <f t="shared" si="4"/>
        <v>0</v>
      </c>
      <c r="R67" s="2">
        <f t="shared" si="2"/>
        <v>200</v>
      </c>
      <c r="S67" s="11">
        <v>30244</v>
      </c>
      <c r="T67" s="2"/>
    </row>
    <row r="68" spans="2:20">
      <c r="B68" s="2">
        <v>57</v>
      </c>
      <c r="C68" s="2" t="s">
        <v>1620</v>
      </c>
      <c r="D68" s="2" t="s">
        <v>1621</v>
      </c>
      <c r="E68" s="2" t="s">
        <v>28</v>
      </c>
      <c r="F68" s="2" t="s">
        <v>1622</v>
      </c>
      <c r="G68" s="2" t="s">
        <v>29</v>
      </c>
      <c r="H68" s="2" t="s">
        <v>1623</v>
      </c>
      <c r="I68" s="2">
        <v>1600</v>
      </c>
      <c r="J68" s="2">
        <v>400</v>
      </c>
      <c r="K68" s="2"/>
      <c r="L68" s="2"/>
      <c r="M68" s="18">
        <f t="shared" si="0"/>
        <v>2000</v>
      </c>
      <c r="N68" s="2" t="s">
        <v>30</v>
      </c>
      <c r="O68" s="2" t="s">
        <v>1164</v>
      </c>
      <c r="P68" s="2">
        <f t="shared" si="4"/>
        <v>400</v>
      </c>
      <c r="Q68" s="2">
        <f t="shared" si="4"/>
        <v>0</v>
      </c>
      <c r="R68" s="2">
        <f t="shared" si="2"/>
        <v>400</v>
      </c>
      <c r="S68" s="11">
        <v>30261</v>
      </c>
      <c r="T68" s="2"/>
    </row>
    <row r="69" spans="2:20">
      <c r="B69" s="2">
        <v>58</v>
      </c>
      <c r="C69" s="2" t="s">
        <v>1624</v>
      </c>
      <c r="D69" s="2" t="s">
        <v>1625</v>
      </c>
      <c r="E69" s="2" t="s">
        <v>28</v>
      </c>
      <c r="F69" s="2" t="s">
        <v>1626</v>
      </c>
      <c r="G69" s="2" t="s">
        <v>29</v>
      </c>
      <c r="H69" s="2" t="s">
        <v>1627</v>
      </c>
      <c r="I69" s="2">
        <v>6000</v>
      </c>
      <c r="J69" s="2">
        <v>1600</v>
      </c>
      <c r="K69" s="2"/>
      <c r="L69" s="2"/>
      <c r="M69" s="18">
        <f t="shared" si="0"/>
        <v>7600</v>
      </c>
      <c r="N69" s="2" t="s">
        <v>194</v>
      </c>
      <c r="O69" s="2" t="s">
        <v>1544</v>
      </c>
      <c r="P69" s="2">
        <f t="shared" si="4"/>
        <v>1600</v>
      </c>
      <c r="Q69" s="2">
        <f t="shared" si="4"/>
        <v>0</v>
      </c>
      <c r="R69" s="2">
        <f t="shared" si="2"/>
        <v>1600</v>
      </c>
      <c r="S69" s="11">
        <v>30261</v>
      </c>
      <c r="T69" s="2"/>
    </row>
    <row r="70" spans="2:20">
      <c r="B70" s="2">
        <v>59</v>
      </c>
      <c r="C70" s="2" t="s">
        <v>1628</v>
      </c>
      <c r="D70" s="2" t="s">
        <v>1629</v>
      </c>
      <c r="E70" s="2" t="s">
        <v>28</v>
      </c>
      <c r="F70" s="2" t="s">
        <v>34</v>
      </c>
      <c r="G70" s="2" t="s">
        <v>39</v>
      </c>
      <c r="H70" s="2" t="s">
        <v>1122</v>
      </c>
      <c r="I70" s="2">
        <v>9000</v>
      </c>
      <c r="J70" s="2">
        <v>2000</v>
      </c>
      <c r="K70" s="2"/>
      <c r="L70" s="2"/>
      <c r="M70" s="18">
        <f t="shared" si="0"/>
        <v>11000</v>
      </c>
      <c r="N70" s="2" t="s">
        <v>86</v>
      </c>
      <c r="O70" s="2" t="s">
        <v>290</v>
      </c>
      <c r="P70" s="2">
        <f t="shared" si="4"/>
        <v>2000</v>
      </c>
      <c r="Q70" s="2">
        <f t="shared" si="4"/>
        <v>0</v>
      </c>
      <c r="R70" s="2">
        <f t="shared" si="2"/>
        <v>2000</v>
      </c>
      <c r="S70" s="11">
        <v>30266</v>
      </c>
      <c r="T70" s="2"/>
    </row>
    <row r="71" spans="2:20">
      <c r="B71" s="2">
        <v>60</v>
      </c>
      <c r="C71" s="2" t="s">
        <v>1630</v>
      </c>
      <c r="D71" s="2" t="s">
        <v>1631</v>
      </c>
      <c r="E71" s="2" t="s">
        <v>28</v>
      </c>
      <c r="F71" s="2" t="s">
        <v>34</v>
      </c>
      <c r="G71" s="2" t="s">
        <v>29</v>
      </c>
      <c r="H71" s="2" t="s">
        <v>1520</v>
      </c>
      <c r="I71" s="2">
        <v>3400</v>
      </c>
      <c r="J71" s="2">
        <v>720</v>
      </c>
      <c r="K71" s="2"/>
      <c r="L71" s="2"/>
      <c r="M71" s="18">
        <f t="shared" si="0"/>
        <v>4120</v>
      </c>
      <c r="N71" s="2" t="s">
        <v>456</v>
      </c>
      <c r="O71" s="2" t="s">
        <v>28</v>
      </c>
      <c r="P71" s="2">
        <f t="shared" si="4"/>
        <v>720</v>
      </c>
      <c r="Q71" s="2">
        <f t="shared" si="4"/>
        <v>0</v>
      </c>
      <c r="R71" s="2">
        <f t="shared" si="2"/>
        <v>720</v>
      </c>
      <c r="S71" s="11">
        <v>30266</v>
      </c>
      <c r="T71" s="2"/>
    </row>
    <row r="72" spans="2:20">
      <c r="B72" s="2">
        <v>61</v>
      </c>
      <c r="C72" s="2" t="s">
        <v>1632</v>
      </c>
      <c r="D72" s="2" t="s">
        <v>1633</v>
      </c>
      <c r="E72" s="2" t="s">
        <v>28</v>
      </c>
      <c r="F72" s="2" t="s">
        <v>1539</v>
      </c>
      <c r="G72" s="2" t="s">
        <v>29</v>
      </c>
      <c r="H72" s="2" t="s">
        <v>120</v>
      </c>
      <c r="I72" s="2">
        <v>4500</v>
      </c>
      <c r="J72" s="2">
        <v>1200</v>
      </c>
      <c r="K72" s="2"/>
      <c r="L72" s="2"/>
      <c r="M72" s="18">
        <f t="shared" si="0"/>
        <v>5700</v>
      </c>
      <c r="N72" s="2" t="s">
        <v>114</v>
      </c>
      <c r="O72" s="2" t="s">
        <v>115</v>
      </c>
      <c r="P72" s="2">
        <f t="shared" si="4"/>
        <v>1200</v>
      </c>
      <c r="Q72" s="2">
        <f t="shared" si="4"/>
        <v>0</v>
      </c>
      <c r="R72" s="2">
        <f t="shared" si="2"/>
        <v>1200</v>
      </c>
      <c r="S72" s="11">
        <v>30280</v>
      </c>
      <c r="T72" s="2"/>
    </row>
    <row r="73" spans="2:20">
      <c r="B73" s="2">
        <v>62</v>
      </c>
      <c r="C73" s="2" t="s">
        <v>1634</v>
      </c>
      <c r="D73" s="2" t="s">
        <v>1635</v>
      </c>
      <c r="E73" s="2" t="s">
        <v>28</v>
      </c>
      <c r="F73" s="2" t="s">
        <v>1068</v>
      </c>
      <c r="G73" s="2" t="s">
        <v>29</v>
      </c>
      <c r="H73" s="2" t="s">
        <v>120</v>
      </c>
      <c r="I73" s="2">
        <v>4500</v>
      </c>
      <c r="J73" s="2">
        <v>1200</v>
      </c>
      <c r="K73" s="2"/>
      <c r="L73" s="2"/>
      <c r="M73" s="18">
        <f t="shared" si="0"/>
        <v>5700</v>
      </c>
      <c r="N73" s="2" t="s">
        <v>104</v>
      </c>
      <c r="O73" s="2" t="s">
        <v>1147</v>
      </c>
      <c r="P73" s="2">
        <f t="shared" si="4"/>
        <v>1200</v>
      </c>
      <c r="Q73" s="2">
        <f t="shared" si="4"/>
        <v>0</v>
      </c>
      <c r="R73" s="2">
        <f t="shared" si="2"/>
        <v>1200</v>
      </c>
      <c r="S73" s="11">
        <v>30280</v>
      </c>
      <c r="T73" s="2"/>
    </row>
    <row r="74" spans="2:20">
      <c r="B74" s="2">
        <v>63</v>
      </c>
      <c r="C74" s="2" t="s">
        <v>1636</v>
      </c>
      <c r="D74" s="2" t="s">
        <v>1637</v>
      </c>
      <c r="E74" s="2" t="s">
        <v>28</v>
      </c>
      <c r="F74" s="2" t="s">
        <v>1092</v>
      </c>
      <c r="G74" s="2" t="s">
        <v>29</v>
      </c>
      <c r="H74" s="2" t="s">
        <v>1638</v>
      </c>
      <c r="I74" s="2">
        <v>1150</v>
      </c>
      <c r="J74" s="2">
        <v>305</v>
      </c>
      <c r="K74" s="2"/>
      <c r="L74" s="2"/>
      <c r="M74" s="18">
        <f t="shared" si="0"/>
        <v>1455</v>
      </c>
      <c r="N74" s="2" t="s">
        <v>86</v>
      </c>
      <c r="O74" s="2" t="s">
        <v>290</v>
      </c>
      <c r="P74" s="2">
        <f t="shared" si="4"/>
        <v>305</v>
      </c>
      <c r="Q74" s="2">
        <f t="shared" si="4"/>
        <v>0</v>
      </c>
      <c r="R74" s="2">
        <f t="shared" si="2"/>
        <v>305</v>
      </c>
      <c r="S74" s="11">
        <v>30312</v>
      </c>
      <c r="T74" s="2"/>
    </row>
    <row r="75" spans="2:20">
      <c r="B75" s="2">
        <v>64</v>
      </c>
      <c r="C75" s="2" t="s">
        <v>1639</v>
      </c>
      <c r="D75" s="2" t="s">
        <v>1640</v>
      </c>
      <c r="E75" s="2" t="s">
        <v>28</v>
      </c>
      <c r="F75" s="2" t="s">
        <v>1025</v>
      </c>
      <c r="G75" s="2" t="s">
        <v>29</v>
      </c>
      <c r="H75" s="2" t="s">
        <v>45</v>
      </c>
      <c r="I75" s="2">
        <v>2250</v>
      </c>
      <c r="J75" s="2">
        <v>600</v>
      </c>
      <c r="K75" s="2"/>
      <c r="L75" s="2"/>
      <c r="M75" s="18">
        <f t="shared" si="0"/>
        <v>2850</v>
      </c>
      <c r="N75" s="2" t="s">
        <v>30</v>
      </c>
      <c r="O75" s="2" t="s">
        <v>1641</v>
      </c>
      <c r="P75" s="2">
        <f t="shared" si="4"/>
        <v>600</v>
      </c>
      <c r="Q75" s="2">
        <f t="shared" si="4"/>
        <v>0</v>
      </c>
      <c r="R75" s="2">
        <f t="shared" si="2"/>
        <v>600</v>
      </c>
      <c r="S75" s="11">
        <v>30312</v>
      </c>
      <c r="T75" s="2"/>
    </row>
    <row r="76" spans="2:20">
      <c r="B76" s="2">
        <v>65</v>
      </c>
      <c r="C76" s="2" t="s">
        <v>1642</v>
      </c>
      <c r="D76" s="2" t="s">
        <v>1643</v>
      </c>
      <c r="E76" s="2" t="s">
        <v>28</v>
      </c>
      <c r="F76" s="2" t="s">
        <v>1025</v>
      </c>
      <c r="G76" s="2" t="s">
        <v>29</v>
      </c>
      <c r="H76" s="2" t="s">
        <v>1039</v>
      </c>
      <c r="I76" s="2">
        <v>3000</v>
      </c>
      <c r="J76" s="2">
        <v>800</v>
      </c>
      <c r="K76" s="2"/>
      <c r="L76" s="2"/>
      <c r="M76" s="18">
        <f t="shared" si="0"/>
        <v>3800</v>
      </c>
      <c r="N76" s="2" t="s">
        <v>46</v>
      </c>
      <c r="O76" s="2" t="s">
        <v>51</v>
      </c>
      <c r="P76" s="2">
        <f t="shared" si="4"/>
        <v>800</v>
      </c>
      <c r="Q76" s="2">
        <f t="shared" si="4"/>
        <v>0</v>
      </c>
      <c r="R76" s="2">
        <f t="shared" si="2"/>
        <v>800</v>
      </c>
      <c r="S76" s="11">
        <v>30312</v>
      </c>
      <c r="T76" s="2"/>
    </row>
    <row r="77" spans="2:20">
      <c r="B77" s="2">
        <v>66</v>
      </c>
      <c r="C77" s="2" t="s">
        <v>1644</v>
      </c>
      <c r="D77" s="2" t="s">
        <v>1645</v>
      </c>
      <c r="E77" s="2" t="s">
        <v>28</v>
      </c>
      <c r="F77" s="2" t="s">
        <v>1611</v>
      </c>
      <c r="G77" s="2" t="s">
        <v>29</v>
      </c>
      <c r="H77" s="2" t="s">
        <v>45</v>
      </c>
      <c r="I77" s="2">
        <v>2000</v>
      </c>
      <c r="J77" s="2">
        <v>400</v>
      </c>
      <c r="K77" s="2"/>
      <c r="L77" s="2"/>
      <c r="M77" s="18">
        <f t="shared" si="0"/>
        <v>2400</v>
      </c>
      <c r="N77" s="2" t="s">
        <v>86</v>
      </c>
      <c r="O77" s="2" t="s">
        <v>1646</v>
      </c>
      <c r="P77" s="2">
        <f t="shared" si="4"/>
        <v>400</v>
      </c>
      <c r="Q77" s="2">
        <f t="shared" si="4"/>
        <v>0</v>
      </c>
      <c r="R77" s="2">
        <f t="shared" si="2"/>
        <v>400</v>
      </c>
      <c r="S77" s="11">
        <v>30312</v>
      </c>
      <c r="T77" s="2"/>
    </row>
    <row r="78" spans="2:20">
      <c r="B78" s="2">
        <v>67</v>
      </c>
      <c r="C78" s="2" t="s">
        <v>1647</v>
      </c>
      <c r="D78" s="2" t="s">
        <v>1645</v>
      </c>
      <c r="E78" s="2" t="s">
        <v>28</v>
      </c>
      <c r="F78" s="2" t="s">
        <v>1648</v>
      </c>
      <c r="G78" s="2" t="s">
        <v>29</v>
      </c>
      <c r="H78" s="2" t="s">
        <v>45</v>
      </c>
      <c r="I78" s="2">
        <v>3000</v>
      </c>
      <c r="J78" s="2">
        <v>800</v>
      </c>
      <c r="K78" s="2"/>
      <c r="L78" s="2"/>
      <c r="M78" s="18">
        <f t="shared" si="0"/>
        <v>3800</v>
      </c>
      <c r="N78" s="2" t="s">
        <v>86</v>
      </c>
      <c r="O78" s="2" t="s">
        <v>1646</v>
      </c>
      <c r="P78" s="2">
        <f t="shared" si="4"/>
        <v>800</v>
      </c>
      <c r="Q78" s="2"/>
      <c r="R78" s="2">
        <f t="shared" si="2"/>
        <v>800</v>
      </c>
      <c r="S78" s="11">
        <v>30312</v>
      </c>
      <c r="T78" s="2"/>
    </row>
    <row r="79" spans="2:20">
      <c r="B79" s="2">
        <v>68</v>
      </c>
      <c r="C79" s="2" t="s">
        <v>1649</v>
      </c>
      <c r="D79" s="2" t="s">
        <v>1650</v>
      </c>
      <c r="E79" s="2" t="s">
        <v>28</v>
      </c>
      <c r="F79" s="2" t="s">
        <v>34</v>
      </c>
      <c r="G79" s="2" t="s">
        <v>29</v>
      </c>
      <c r="H79" s="2" t="s">
        <v>1651</v>
      </c>
      <c r="I79" s="2">
        <v>3000</v>
      </c>
      <c r="J79" s="2">
        <v>600</v>
      </c>
      <c r="K79" s="2"/>
      <c r="L79" s="2"/>
      <c r="M79" s="18">
        <f t="shared" si="0"/>
        <v>3600</v>
      </c>
      <c r="N79" s="2" t="s">
        <v>86</v>
      </c>
      <c r="O79" s="2" t="s">
        <v>1646</v>
      </c>
      <c r="P79" s="2">
        <f t="shared" si="4"/>
        <v>600</v>
      </c>
      <c r="Q79" s="2"/>
      <c r="R79" s="2">
        <f t="shared" si="2"/>
        <v>600</v>
      </c>
      <c r="S79" s="11">
        <v>30312</v>
      </c>
      <c r="T79" s="2"/>
    </row>
    <row r="80" spans="2:20">
      <c r="B80" s="2">
        <v>69</v>
      </c>
      <c r="C80" s="2" t="s">
        <v>1652</v>
      </c>
      <c r="D80" s="2" t="s">
        <v>1653</v>
      </c>
      <c r="E80" s="2" t="s">
        <v>28</v>
      </c>
      <c r="F80" s="2" t="s">
        <v>34</v>
      </c>
      <c r="G80" s="2" t="s">
        <v>29</v>
      </c>
      <c r="H80" s="2" t="s">
        <v>1654</v>
      </c>
      <c r="I80" s="2">
        <v>4665</v>
      </c>
      <c r="J80" s="2">
        <v>930</v>
      </c>
      <c r="K80" s="2"/>
      <c r="L80" s="2"/>
      <c r="M80" s="18">
        <f t="shared" si="0"/>
        <v>5595</v>
      </c>
      <c r="N80" s="2" t="s">
        <v>46</v>
      </c>
      <c r="O80" s="2" t="s">
        <v>51</v>
      </c>
      <c r="P80" s="2">
        <f t="shared" si="4"/>
        <v>930</v>
      </c>
      <c r="Q80" s="2"/>
      <c r="R80" s="2">
        <f t="shared" si="2"/>
        <v>930</v>
      </c>
      <c r="S80" s="11">
        <v>30312</v>
      </c>
      <c r="T80" s="2"/>
    </row>
    <row r="81" spans="2:20">
      <c r="B81" s="2">
        <v>70</v>
      </c>
      <c r="C81" s="2" t="s">
        <v>1655</v>
      </c>
      <c r="D81" s="2" t="s">
        <v>1656</v>
      </c>
      <c r="E81" s="2" t="s">
        <v>28</v>
      </c>
      <c r="F81" s="2" t="s">
        <v>1555</v>
      </c>
      <c r="G81" s="2" t="s">
        <v>29</v>
      </c>
      <c r="H81" s="2" t="s">
        <v>1657</v>
      </c>
      <c r="I81" s="2">
        <v>4500</v>
      </c>
      <c r="J81" s="2">
        <v>1200</v>
      </c>
      <c r="K81" s="2"/>
      <c r="L81" s="2"/>
      <c r="M81" s="18">
        <f t="shared" si="0"/>
        <v>5700</v>
      </c>
      <c r="N81" s="2" t="s">
        <v>46</v>
      </c>
      <c r="O81" s="2" t="s">
        <v>28</v>
      </c>
      <c r="P81" s="2">
        <f t="shared" si="4"/>
        <v>1200</v>
      </c>
      <c r="Q81" s="2"/>
      <c r="R81" s="2">
        <f t="shared" si="2"/>
        <v>1200</v>
      </c>
      <c r="S81" s="11">
        <v>30335</v>
      </c>
      <c r="T81" s="2"/>
    </row>
    <row r="82" spans="2:20">
      <c r="B82" s="2">
        <v>71</v>
      </c>
      <c r="C82" s="2" t="s">
        <v>1658</v>
      </c>
      <c r="D82" s="2" t="s">
        <v>1659</v>
      </c>
      <c r="E82" s="2" t="s">
        <v>28</v>
      </c>
      <c r="F82" s="2" t="s">
        <v>1603</v>
      </c>
      <c r="G82" s="2" t="s">
        <v>29</v>
      </c>
      <c r="H82" s="2" t="s">
        <v>45</v>
      </c>
      <c r="I82" s="2">
        <v>4000</v>
      </c>
      <c r="J82" s="2">
        <v>1000</v>
      </c>
      <c r="K82" s="2"/>
      <c r="L82" s="2"/>
      <c r="M82" s="18">
        <f t="shared" si="0"/>
        <v>5000</v>
      </c>
      <c r="N82" s="2" t="s">
        <v>104</v>
      </c>
      <c r="O82" s="2" t="s">
        <v>1147</v>
      </c>
      <c r="P82" s="2">
        <f t="shared" si="4"/>
        <v>1000</v>
      </c>
      <c r="Q82" s="2"/>
      <c r="R82" s="2">
        <f t="shared" si="2"/>
        <v>1000</v>
      </c>
      <c r="S82" s="11">
        <v>30335</v>
      </c>
      <c r="T82" s="2"/>
    </row>
    <row r="83" spans="2:20">
      <c r="B83" s="2">
        <v>72</v>
      </c>
      <c r="C83" s="2" t="s">
        <v>1660</v>
      </c>
      <c r="D83" s="2" t="s">
        <v>1661</v>
      </c>
      <c r="E83" s="2" t="s">
        <v>28</v>
      </c>
      <c r="F83" s="2" t="s">
        <v>34</v>
      </c>
      <c r="G83" s="2" t="s">
        <v>29</v>
      </c>
      <c r="H83" s="2" t="s">
        <v>45</v>
      </c>
      <c r="I83" s="2">
        <v>1500</v>
      </c>
      <c r="J83" s="2">
        <v>400</v>
      </c>
      <c r="K83" s="2"/>
      <c r="L83" s="2"/>
      <c r="M83" s="18">
        <f t="shared" si="0"/>
        <v>1900</v>
      </c>
      <c r="N83" s="2" t="s">
        <v>46</v>
      </c>
      <c r="O83" s="2" t="s">
        <v>1662</v>
      </c>
      <c r="P83" s="2">
        <f t="shared" si="4"/>
        <v>400</v>
      </c>
      <c r="Q83" s="2"/>
      <c r="R83" s="2">
        <f t="shared" si="2"/>
        <v>400</v>
      </c>
      <c r="S83" s="11">
        <v>30337</v>
      </c>
      <c r="T83" s="2"/>
    </row>
    <row r="84" spans="2:20">
      <c r="B84" s="2">
        <v>73</v>
      </c>
      <c r="C84" s="2" t="s">
        <v>1663</v>
      </c>
      <c r="D84" s="2" t="s">
        <v>1664</v>
      </c>
      <c r="E84" s="2" t="s">
        <v>28</v>
      </c>
      <c r="F84" s="2" t="s">
        <v>1665</v>
      </c>
      <c r="G84" s="2" t="s">
        <v>29</v>
      </c>
      <c r="H84" s="2" t="s">
        <v>120</v>
      </c>
      <c r="I84" s="2">
        <v>4770</v>
      </c>
      <c r="J84" s="2">
        <v>1270</v>
      </c>
      <c r="K84" s="2"/>
      <c r="L84" s="2"/>
      <c r="M84" s="18">
        <f t="shared" si="0"/>
        <v>6040</v>
      </c>
      <c r="N84" s="2" t="s">
        <v>114</v>
      </c>
      <c r="O84" s="2" t="s">
        <v>115</v>
      </c>
      <c r="P84" s="2">
        <f t="shared" si="4"/>
        <v>1270</v>
      </c>
      <c r="Q84" s="2"/>
      <c r="R84" s="2">
        <f t="shared" si="2"/>
        <v>1270</v>
      </c>
      <c r="S84" s="11">
        <v>30337</v>
      </c>
      <c r="T84" s="2"/>
    </row>
    <row r="85" spans="2:20">
      <c r="B85" s="2">
        <v>74</v>
      </c>
      <c r="C85" s="2" t="s">
        <v>1666</v>
      </c>
      <c r="D85" s="2" t="s">
        <v>1667</v>
      </c>
      <c r="E85" s="2" t="s">
        <v>28</v>
      </c>
      <c r="F85" s="2" t="s">
        <v>1025</v>
      </c>
      <c r="G85" s="2" t="s">
        <v>29</v>
      </c>
      <c r="H85" s="2" t="s">
        <v>1039</v>
      </c>
      <c r="I85" s="2">
        <v>3500</v>
      </c>
      <c r="J85" s="2">
        <v>930</v>
      </c>
      <c r="K85" s="2"/>
      <c r="L85" s="2"/>
      <c r="M85" s="18">
        <f t="shared" si="0"/>
        <v>4430</v>
      </c>
      <c r="N85" s="2" t="s">
        <v>46</v>
      </c>
      <c r="O85" s="2" t="s">
        <v>51</v>
      </c>
      <c r="P85" s="2">
        <f t="shared" si="4"/>
        <v>930</v>
      </c>
      <c r="Q85" s="2"/>
      <c r="R85" s="2">
        <f t="shared" si="2"/>
        <v>930</v>
      </c>
      <c r="S85" s="11">
        <v>30337</v>
      </c>
      <c r="T85" s="2"/>
    </row>
    <row r="86" spans="2:20">
      <c r="B86" s="2">
        <v>75</v>
      </c>
      <c r="C86" s="2" t="s">
        <v>1668</v>
      </c>
      <c r="D86" s="2" t="s">
        <v>1669</v>
      </c>
      <c r="E86" s="2" t="s">
        <v>28</v>
      </c>
      <c r="F86" s="2" t="s">
        <v>1025</v>
      </c>
      <c r="G86" s="2" t="s">
        <v>29</v>
      </c>
      <c r="H86" s="2" t="s">
        <v>1670</v>
      </c>
      <c r="I86" s="2">
        <v>4000</v>
      </c>
      <c r="J86" s="2">
        <v>1000</v>
      </c>
      <c r="K86" s="2"/>
      <c r="L86" s="2"/>
      <c r="M86" s="18">
        <f t="shared" si="0"/>
        <v>5000</v>
      </c>
      <c r="N86" s="2" t="s">
        <v>194</v>
      </c>
      <c r="O86" s="2" t="s">
        <v>1671</v>
      </c>
      <c r="P86" s="2">
        <f t="shared" si="4"/>
        <v>1000</v>
      </c>
      <c r="Q86" s="2"/>
      <c r="R86" s="2">
        <f t="shared" si="2"/>
        <v>1000</v>
      </c>
      <c r="S86" s="11">
        <v>30337</v>
      </c>
      <c r="T86" s="2"/>
    </row>
    <row r="87" spans="2:20">
      <c r="B87" s="2">
        <v>76</v>
      </c>
      <c r="C87" s="2" t="s">
        <v>1672</v>
      </c>
      <c r="D87" s="2" t="s">
        <v>1673</v>
      </c>
      <c r="E87" s="2" t="s">
        <v>28</v>
      </c>
      <c r="F87" s="2" t="s">
        <v>34</v>
      </c>
      <c r="G87" s="2" t="s">
        <v>39</v>
      </c>
      <c r="H87" s="2" t="s">
        <v>1674</v>
      </c>
      <c r="I87" s="2">
        <v>300</v>
      </c>
      <c r="J87" s="2">
        <v>80</v>
      </c>
      <c r="K87" s="2"/>
      <c r="L87" s="2"/>
      <c r="M87" s="18">
        <f t="shared" si="0"/>
        <v>380</v>
      </c>
      <c r="N87" s="2" t="s">
        <v>46</v>
      </c>
      <c r="O87" s="2" t="s">
        <v>1662</v>
      </c>
      <c r="P87" s="2">
        <f t="shared" si="4"/>
        <v>80</v>
      </c>
      <c r="Q87" s="2"/>
      <c r="R87" s="2">
        <f t="shared" si="2"/>
        <v>80</v>
      </c>
      <c r="S87" s="11">
        <v>30343</v>
      </c>
      <c r="T87" s="2"/>
    </row>
    <row r="88" spans="2:20">
      <c r="B88" s="2">
        <v>77</v>
      </c>
      <c r="C88" s="2" t="s">
        <v>1675</v>
      </c>
      <c r="D88" s="2" t="s">
        <v>1676</v>
      </c>
      <c r="E88" s="2" t="s">
        <v>28</v>
      </c>
      <c r="F88" s="2" t="s">
        <v>1611</v>
      </c>
      <c r="G88" s="2" t="s">
        <v>29</v>
      </c>
      <c r="H88" s="2" t="s">
        <v>1677</v>
      </c>
      <c r="I88" s="2">
        <v>3000</v>
      </c>
      <c r="J88" s="2">
        <v>800</v>
      </c>
      <c r="K88" s="2"/>
      <c r="L88" s="2"/>
      <c r="M88" s="18">
        <f t="shared" si="0"/>
        <v>3800</v>
      </c>
      <c r="N88" s="2" t="s">
        <v>194</v>
      </c>
      <c r="O88" s="2" t="s">
        <v>1577</v>
      </c>
      <c r="P88" s="2">
        <f t="shared" si="4"/>
        <v>800</v>
      </c>
      <c r="Q88" s="2"/>
      <c r="R88" s="2">
        <f t="shared" si="2"/>
        <v>800</v>
      </c>
      <c r="S88" s="11">
        <v>30347</v>
      </c>
      <c r="T88" s="2"/>
    </row>
    <row r="89" spans="2:20">
      <c r="B89" s="2">
        <v>78</v>
      </c>
      <c r="C89" s="2" t="s">
        <v>1678</v>
      </c>
      <c r="D89" s="2" t="s">
        <v>1679</v>
      </c>
      <c r="E89" s="2" t="s">
        <v>28</v>
      </c>
      <c r="F89" s="2" t="s">
        <v>34</v>
      </c>
      <c r="G89" s="2" t="s">
        <v>39</v>
      </c>
      <c r="H89" s="2" t="s">
        <v>120</v>
      </c>
      <c r="I89" s="2">
        <v>5000</v>
      </c>
      <c r="J89" s="2">
        <v>900</v>
      </c>
      <c r="K89" s="2"/>
      <c r="L89" s="2"/>
      <c r="M89" s="18">
        <f t="shared" si="0"/>
        <v>5900</v>
      </c>
      <c r="N89" s="2" t="s">
        <v>86</v>
      </c>
      <c r="O89" s="2" t="s">
        <v>1680</v>
      </c>
      <c r="P89" s="2">
        <f t="shared" si="4"/>
        <v>900</v>
      </c>
      <c r="Q89" s="2"/>
      <c r="R89" s="2">
        <f t="shared" si="2"/>
        <v>900</v>
      </c>
      <c r="S89" s="11">
        <v>30355</v>
      </c>
      <c r="T89" s="2"/>
    </row>
    <row r="90" spans="2:20">
      <c r="B90" s="2">
        <v>79</v>
      </c>
      <c r="C90" s="2" t="s">
        <v>1681</v>
      </c>
      <c r="D90" s="2" t="s">
        <v>180</v>
      </c>
      <c r="E90" s="2" t="s">
        <v>28</v>
      </c>
      <c r="F90" s="2" t="s">
        <v>1536</v>
      </c>
      <c r="G90" s="2" t="s">
        <v>29</v>
      </c>
      <c r="H90" s="2" t="s">
        <v>1467</v>
      </c>
      <c r="I90" s="2">
        <v>12900</v>
      </c>
      <c r="J90" s="2">
        <v>3440</v>
      </c>
      <c r="K90" s="2"/>
      <c r="L90" s="2"/>
      <c r="M90" s="18">
        <f t="shared" si="0"/>
        <v>16340</v>
      </c>
      <c r="N90" s="2" t="s">
        <v>1682</v>
      </c>
      <c r="O90" s="2" t="s">
        <v>1683</v>
      </c>
      <c r="P90" s="2">
        <f t="shared" si="4"/>
        <v>3440</v>
      </c>
      <c r="Q90" s="2"/>
      <c r="R90" s="2">
        <f t="shared" si="2"/>
        <v>3440</v>
      </c>
      <c r="S90" s="11">
        <v>30355</v>
      </c>
      <c r="T90" s="2"/>
    </row>
    <row r="91" spans="2:20">
      <c r="B91" s="2">
        <v>80</v>
      </c>
      <c r="C91" s="2" t="s">
        <v>1684</v>
      </c>
      <c r="D91" s="2" t="s">
        <v>1685</v>
      </c>
      <c r="E91" s="2" t="s">
        <v>28</v>
      </c>
      <c r="F91" s="2" t="s">
        <v>1686</v>
      </c>
      <c r="G91" s="2" t="s">
        <v>29</v>
      </c>
      <c r="H91" s="2" t="s">
        <v>1687</v>
      </c>
      <c r="I91" s="2">
        <v>10500</v>
      </c>
      <c r="J91" s="2">
        <v>2800</v>
      </c>
      <c r="K91" s="2"/>
      <c r="L91" s="2"/>
      <c r="M91" s="18">
        <f t="shared" si="0"/>
        <v>13300</v>
      </c>
      <c r="N91" s="2" t="s">
        <v>86</v>
      </c>
      <c r="O91" s="2" t="s">
        <v>28</v>
      </c>
      <c r="P91" s="2">
        <f t="shared" si="4"/>
        <v>2800</v>
      </c>
      <c r="Q91" s="2"/>
      <c r="R91" s="2">
        <f t="shared" si="2"/>
        <v>2800</v>
      </c>
      <c r="S91" s="11">
        <v>30364</v>
      </c>
      <c r="T91" s="2"/>
    </row>
    <row r="92" spans="2:20">
      <c r="B92" s="2">
        <v>81</v>
      </c>
      <c r="C92" s="2" t="s">
        <v>1688</v>
      </c>
      <c r="D92" s="2" t="s">
        <v>1600</v>
      </c>
      <c r="E92" s="2" t="s">
        <v>28</v>
      </c>
      <c r="F92" s="2" t="s">
        <v>34</v>
      </c>
      <c r="G92" s="2" t="s">
        <v>29</v>
      </c>
      <c r="H92" s="2" t="s">
        <v>160</v>
      </c>
      <c r="I92" s="2">
        <v>2200</v>
      </c>
      <c r="J92" s="2">
        <v>440</v>
      </c>
      <c r="K92" s="2"/>
      <c r="L92" s="2"/>
      <c r="M92" s="18">
        <f t="shared" si="0"/>
        <v>2640</v>
      </c>
      <c r="N92" s="2" t="s">
        <v>194</v>
      </c>
      <c r="O92" s="2" t="s">
        <v>361</v>
      </c>
      <c r="P92" s="2">
        <f t="shared" si="4"/>
        <v>440</v>
      </c>
      <c r="Q92" s="2"/>
      <c r="R92" s="2">
        <f t="shared" si="2"/>
        <v>440</v>
      </c>
      <c r="S92" s="11">
        <v>30370</v>
      </c>
      <c r="T92" s="2"/>
    </row>
    <row r="93" spans="2:20">
      <c r="B93" s="2">
        <v>82</v>
      </c>
      <c r="C93" s="2" t="s">
        <v>1689</v>
      </c>
      <c r="D93" s="2" t="s">
        <v>1690</v>
      </c>
      <c r="E93" s="2" t="s">
        <v>28</v>
      </c>
      <c r="F93" s="2" t="s">
        <v>1555</v>
      </c>
      <c r="G93" s="2" t="s">
        <v>29</v>
      </c>
      <c r="H93" s="2" t="s">
        <v>1691</v>
      </c>
      <c r="I93" s="2">
        <v>4500</v>
      </c>
      <c r="J93" s="2">
        <v>1200</v>
      </c>
      <c r="K93" s="2"/>
      <c r="L93" s="2"/>
      <c r="M93" s="18">
        <f t="shared" si="0"/>
        <v>5700</v>
      </c>
      <c r="N93" s="2" t="s">
        <v>30</v>
      </c>
      <c r="O93" s="2" t="s">
        <v>1164</v>
      </c>
      <c r="P93" s="2">
        <f t="shared" si="4"/>
        <v>1200</v>
      </c>
      <c r="Q93" s="2"/>
      <c r="R93" s="2">
        <f t="shared" si="2"/>
        <v>1200</v>
      </c>
      <c r="S93" s="11">
        <v>30370</v>
      </c>
      <c r="T93" s="2"/>
    </row>
    <row r="94" spans="2:20">
      <c r="B94" s="2">
        <v>83</v>
      </c>
      <c r="C94" s="2" t="s">
        <v>1692</v>
      </c>
      <c r="D94" s="2" t="s">
        <v>1693</v>
      </c>
      <c r="E94" s="2" t="s">
        <v>28</v>
      </c>
      <c r="F94" s="2" t="s">
        <v>1555</v>
      </c>
      <c r="G94" s="2" t="s">
        <v>29</v>
      </c>
      <c r="H94" s="2" t="s">
        <v>1677</v>
      </c>
      <c r="I94" s="2">
        <v>3000</v>
      </c>
      <c r="J94" s="2">
        <v>800</v>
      </c>
      <c r="K94" s="2"/>
      <c r="L94" s="2"/>
      <c r="M94" s="18">
        <f t="shared" si="0"/>
        <v>3800</v>
      </c>
      <c r="N94" s="2" t="s">
        <v>194</v>
      </c>
      <c r="O94" s="2" t="s">
        <v>1694</v>
      </c>
      <c r="P94" s="2">
        <f t="shared" si="4"/>
        <v>800</v>
      </c>
      <c r="Q94" s="2"/>
      <c r="R94" s="2">
        <f t="shared" si="2"/>
        <v>800</v>
      </c>
      <c r="S94" s="11">
        <v>30390</v>
      </c>
      <c r="T94" s="2"/>
    </row>
    <row r="95" spans="2:20">
      <c r="B95" s="2">
        <v>84</v>
      </c>
      <c r="C95" s="2" t="s">
        <v>1695</v>
      </c>
      <c r="D95" s="2" t="s">
        <v>1664</v>
      </c>
      <c r="E95" s="2" t="s">
        <v>28</v>
      </c>
      <c r="F95" s="2" t="s">
        <v>1539</v>
      </c>
      <c r="G95" s="2" t="s">
        <v>39</v>
      </c>
      <c r="H95" s="2" t="s">
        <v>45</v>
      </c>
      <c r="I95" s="2">
        <v>3750</v>
      </c>
      <c r="J95" s="2">
        <v>1000</v>
      </c>
      <c r="K95" s="2"/>
      <c r="L95" s="2"/>
      <c r="M95" s="18">
        <f t="shared" si="0"/>
        <v>4750</v>
      </c>
      <c r="N95" s="2" t="s">
        <v>114</v>
      </c>
      <c r="O95" s="2" t="s">
        <v>115</v>
      </c>
      <c r="P95" s="2">
        <f t="shared" ref="P95:P103" si="5">J95</f>
        <v>1000</v>
      </c>
      <c r="Q95" s="2"/>
      <c r="R95" s="2">
        <f t="shared" si="2"/>
        <v>1000</v>
      </c>
      <c r="S95" s="11">
        <v>30390</v>
      </c>
      <c r="T95" s="2"/>
    </row>
    <row r="96" spans="2:20">
      <c r="B96" s="2">
        <v>85</v>
      </c>
      <c r="C96" s="2" t="s">
        <v>1696</v>
      </c>
      <c r="D96" s="2" t="s">
        <v>1697</v>
      </c>
      <c r="E96" s="2" t="s">
        <v>28</v>
      </c>
      <c r="F96" s="2" t="s">
        <v>1698</v>
      </c>
      <c r="G96" s="2" t="s">
        <v>39</v>
      </c>
      <c r="H96" s="2" t="s">
        <v>1026</v>
      </c>
      <c r="I96" s="2">
        <v>3000</v>
      </c>
      <c r="J96" s="2">
        <v>800</v>
      </c>
      <c r="K96" s="2"/>
      <c r="L96" s="2"/>
      <c r="M96" s="18">
        <f t="shared" si="0"/>
        <v>3800</v>
      </c>
      <c r="N96" s="2" t="s">
        <v>46</v>
      </c>
      <c r="O96" s="2" t="s">
        <v>1699</v>
      </c>
      <c r="P96" s="2">
        <f t="shared" si="5"/>
        <v>800</v>
      </c>
      <c r="Q96" s="2"/>
      <c r="R96" s="2">
        <f t="shared" si="2"/>
        <v>800</v>
      </c>
      <c r="S96" s="11">
        <v>30392</v>
      </c>
      <c r="T96" s="2"/>
    </row>
    <row r="97" spans="2:20">
      <c r="B97" s="2">
        <v>86</v>
      </c>
      <c r="C97" s="2" t="s">
        <v>1700</v>
      </c>
      <c r="D97" s="2" t="s">
        <v>1701</v>
      </c>
      <c r="E97" s="2" t="s">
        <v>28</v>
      </c>
      <c r="F97" s="2" t="s">
        <v>1698</v>
      </c>
      <c r="G97" s="2" t="s">
        <v>39</v>
      </c>
      <c r="H97" s="2" t="s">
        <v>1026</v>
      </c>
      <c r="I97" s="2">
        <v>3000</v>
      </c>
      <c r="J97" s="2">
        <v>800</v>
      </c>
      <c r="K97" s="2"/>
      <c r="L97" s="2"/>
      <c r="M97" s="18">
        <f t="shared" si="0"/>
        <v>3800</v>
      </c>
      <c r="N97" s="2" t="s">
        <v>46</v>
      </c>
      <c r="O97" s="2" t="s">
        <v>1699</v>
      </c>
      <c r="P97" s="2">
        <f t="shared" si="5"/>
        <v>800</v>
      </c>
      <c r="Q97" s="2"/>
      <c r="R97" s="2">
        <f t="shared" si="2"/>
        <v>800</v>
      </c>
      <c r="S97" s="11">
        <v>30392</v>
      </c>
      <c r="T97" s="2"/>
    </row>
    <row r="98" spans="2:20">
      <c r="B98" s="2">
        <v>87</v>
      </c>
      <c r="C98" s="2" t="s">
        <v>1702</v>
      </c>
      <c r="D98" s="2" t="s">
        <v>67</v>
      </c>
      <c r="E98" s="2" t="s">
        <v>28</v>
      </c>
      <c r="F98" s="2" t="s">
        <v>1092</v>
      </c>
      <c r="G98" s="2" t="s">
        <v>29</v>
      </c>
      <c r="H98" s="2" t="s">
        <v>1703</v>
      </c>
      <c r="I98" s="2">
        <v>500</v>
      </c>
      <c r="J98" s="2">
        <v>100</v>
      </c>
      <c r="K98" s="2"/>
      <c r="L98" s="2"/>
      <c r="M98" s="18">
        <f t="shared" si="0"/>
        <v>600</v>
      </c>
      <c r="N98" s="2" t="s">
        <v>194</v>
      </c>
      <c r="O98" s="2" t="s">
        <v>42</v>
      </c>
      <c r="P98" s="2">
        <f t="shared" si="5"/>
        <v>100</v>
      </c>
      <c r="Q98" s="2"/>
      <c r="R98" s="2">
        <f t="shared" si="2"/>
        <v>100</v>
      </c>
      <c r="S98" s="11">
        <v>30392</v>
      </c>
      <c r="T98" s="2"/>
    </row>
    <row r="99" spans="2:20">
      <c r="B99" s="2">
        <v>88</v>
      </c>
      <c r="C99" s="2" t="s">
        <v>1704</v>
      </c>
      <c r="D99" s="2" t="s">
        <v>1705</v>
      </c>
      <c r="E99" s="2" t="s">
        <v>28</v>
      </c>
      <c r="F99" s="2" t="s">
        <v>1611</v>
      </c>
      <c r="G99" s="2" t="s">
        <v>29</v>
      </c>
      <c r="H99" s="2" t="s">
        <v>45</v>
      </c>
      <c r="I99" s="2">
        <v>3000</v>
      </c>
      <c r="J99" s="2">
        <v>800</v>
      </c>
      <c r="K99" s="2"/>
      <c r="L99" s="2"/>
      <c r="M99" s="18">
        <f t="shared" si="0"/>
        <v>3800</v>
      </c>
      <c r="N99" s="2" t="s">
        <v>46</v>
      </c>
      <c r="O99" s="2" t="s">
        <v>51</v>
      </c>
      <c r="P99" s="2">
        <f t="shared" si="5"/>
        <v>800</v>
      </c>
      <c r="Q99" s="2"/>
      <c r="R99" s="2">
        <f t="shared" si="2"/>
        <v>800</v>
      </c>
      <c r="S99" s="11">
        <v>30393</v>
      </c>
      <c r="T99" s="2"/>
    </row>
    <row r="100" spans="2:20">
      <c r="B100" s="2">
        <v>89</v>
      </c>
      <c r="C100" s="2" t="s">
        <v>1706</v>
      </c>
      <c r="D100" s="2" t="s">
        <v>1707</v>
      </c>
      <c r="E100" s="2" t="s">
        <v>28</v>
      </c>
      <c r="F100" s="2" t="s">
        <v>1539</v>
      </c>
      <c r="G100" s="2" t="s">
        <v>39</v>
      </c>
      <c r="H100" s="2" t="s">
        <v>45</v>
      </c>
      <c r="I100" s="2">
        <v>3000</v>
      </c>
      <c r="J100" s="2">
        <v>800</v>
      </c>
      <c r="K100" s="2"/>
      <c r="L100" s="2"/>
      <c r="M100" s="18">
        <f t="shared" si="0"/>
        <v>3800</v>
      </c>
      <c r="N100" s="2" t="s">
        <v>114</v>
      </c>
      <c r="O100" s="2" t="s">
        <v>115</v>
      </c>
      <c r="P100" s="2">
        <f t="shared" si="5"/>
        <v>800</v>
      </c>
      <c r="Q100" s="2"/>
      <c r="R100" s="2">
        <f t="shared" si="2"/>
        <v>800</v>
      </c>
      <c r="S100" s="11">
        <v>30393</v>
      </c>
      <c r="T100" s="2"/>
    </row>
    <row r="101" spans="2:20">
      <c r="B101" s="2">
        <v>90</v>
      </c>
      <c r="C101" s="2" t="s">
        <v>1708</v>
      </c>
      <c r="D101" s="2" t="s">
        <v>1709</v>
      </c>
      <c r="E101" s="2" t="s">
        <v>28</v>
      </c>
      <c r="F101" s="2" t="s">
        <v>34</v>
      </c>
      <c r="G101" s="2" t="s">
        <v>29</v>
      </c>
      <c r="H101" s="2" t="s">
        <v>286</v>
      </c>
      <c r="I101" s="2">
        <v>7500</v>
      </c>
      <c r="J101" s="2">
        <v>2000</v>
      </c>
      <c r="K101" s="2"/>
      <c r="L101" s="2"/>
      <c r="M101" s="18">
        <f t="shared" si="0"/>
        <v>9500</v>
      </c>
      <c r="N101" s="2" t="s">
        <v>46</v>
      </c>
      <c r="O101" s="2" t="s">
        <v>1662</v>
      </c>
      <c r="P101" s="2">
        <f t="shared" si="5"/>
        <v>2000</v>
      </c>
      <c r="Q101" s="2"/>
      <c r="R101" s="2">
        <f t="shared" si="2"/>
        <v>2000</v>
      </c>
      <c r="S101" s="11">
        <v>30398</v>
      </c>
      <c r="T101" s="2"/>
    </row>
    <row r="102" spans="2:20">
      <c r="B102" s="2">
        <v>91</v>
      </c>
      <c r="C102" s="2" t="s">
        <v>1710</v>
      </c>
      <c r="D102" s="2" t="s">
        <v>1711</v>
      </c>
      <c r="E102" s="2" t="s">
        <v>28</v>
      </c>
      <c r="F102" s="2" t="s">
        <v>1622</v>
      </c>
      <c r="G102" s="2" t="s">
        <v>29</v>
      </c>
      <c r="H102" s="2" t="s">
        <v>1712</v>
      </c>
      <c r="I102" s="2">
        <v>7500</v>
      </c>
      <c r="J102" s="2">
        <v>2000</v>
      </c>
      <c r="K102" s="2"/>
      <c r="L102" s="2"/>
      <c r="M102" s="18">
        <f t="shared" si="0"/>
        <v>9500</v>
      </c>
      <c r="N102" s="2" t="s">
        <v>46</v>
      </c>
      <c r="O102" s="2" t="s">
        <v>1662</v>
      </c>
      <c r="P102" s="2">
        <f t="shared" si="5"/>
        <v>2000</v>
      </c>
      <c r="Q102" s="2"/>
      <c r="R102" s="2">
        <f t="shared" si="2"/>
        <v>2000</v>
      </c>
      <c r="S102" s="11">
        <v>30403</v>
      </c>
      <c r="T102" s="2"/>
    </row>
    <row r="103" spans="2:20">
      <c r="B103" s="2">
        <v>92</v>
      </c>
      <c r="C103" s="2" t="s">
        <v>1713</v>
      </c>
      <c r="D103" s="2" t="s">
        <v>1714</v>
      </c>
      <c r="E103" s="2" t="s">
        <v>28</v>
      </c>
      <c r="F103" s="2" t="s">
        <v>1555</v>
      </c>
      <c r="G103" s="2" t="s">
        <v>29</v>
      </c>
      <c r="H103" s="2" t="s">
        <v>395</v>
      </c>
      <c r="I103" s="2">
        <v>7500</v>
      </c>
      <c r="J103" s="2">
        <v>2000</v>
      </c>
      <c r="K103" s="2"/>
      <c r="L103" s="2"/>
      <c r="M103" s="18">
        <f t="shared" si="0"/>
        <v>9500</v>
      </c>
      <c r="N103" s="2" t="s">
        <v>30</v>
      </c>
      <c r="O103" s="2" t="s">
        <v>1609</v>
      </c>
      <c r="P103" s="2">
        <f t="shared" si="5"/>
        <v>2000</v>
      </c>
      <c r="Q103" s="2"/>
      <c r="R103" s="2">
        <f t="shared" si="2"/>
        <v>2000</v>
      </c>
      <c r="S103" s="11">
        <v>30403</v>
      </c>
      <c r="T103" s="2"/>
    </row>
  </sheetData>
  <mergeCells count="2">
    <mergeCell ref="I7:M7"/>
    <mergeCell ref="P7:R7"/>
  </mergeCells>
  <pageMargins left="0.7" right="0.7" top="0.75" bottom="0.75" header="0.3" footer="0.3"/>
  <pageSetup paperSize="5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C2:V43"/>
  <sheetViews>
    <sheetView workbookViewId="0">
      <selection activeCell="A9" sqref="A9:XFD9"/>
    </sheetView>
  </sheetViews>
  <sheetFormatPr defaultRowHeight="15"/>
  <sheetData>
    <row r="2" spans="3:22" ht="18">
      <c r="C2" s="1"/>
      <c r="D2" s="3"/>
      <c r="E2" s="3"/>
      <c r="F2" s="3"/>
      <c r="G2" s="4" t="s">
        <v>0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1"/>
      <c r="V2" s="1"/>
    </row>
    <row r="3" spans="3:22" ht="15.75">
      <c r="C3" s="1"/>
      <c r="D3" s="3"/>
      <c r="E3" s="3"/>
      <c r="F3" s="3" t="s">
        <v>23</v>
      </c>
      <c r="G3" s="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 t="s">
        <v>22</v>
      </c>
      <c r="T3" s="3"/>
      <c r="U3" s="1"/>
      <c r="V3" s="1"/>
    </row>
    <row r="4" spans="3:22">
      <c r="C4" s="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"/>
      <c r="V4" s="1"/>
    </row>
    <row r="5" spans="3:22">
      <c r="C5" s="1"/>
      <c r="D5" s="7" t="s">
        <v>2957</v>
      </c>
      <c r="E5" s="7" t="s">
        <v>2</v>
      </c>
      <c r="F5" s="7" t="s">
        <v>3</v>
      </c>
      <c r="G5" s="7" t="s">
        <v>4</v>
      </c>
      <c r="H5" s="7" t="s">
        <v>5</v>
      </c>
      <c r="I5" s="7" t="s">
        <v>6</v>
      </c>
      <c r="J5" s="7" t="s">
        <v>7</v>
      </c>
      <c r="K5" s="32" t="s">
        <v>8</v>
      </c>
      <c r="L5" s="32"/>
      <c r="M5" s="32"/>
      <c r="N5" s="32"/>
      <c r="O5" s="32"/>
      <c r="P5" s="7" t="s">
        <v>16</v>
      </c>
      <c r="Q5" s="7" t="s">
        <v>17</v>
      </c>
      <c r="R5" s="32" t="s">
        <v>18</v>
      </c>
      <c r="S5" s="32"/>
      <c r="T5" s="32"/>
      <c r="U5" s="30" t="s">
        <v>19</v>
      </c>
      <c r="V5" s="7" t="s">
        <v>21</v>
      </c>
    </row>
    <row r="6" spans="3:22">
      <c r="C6" s="1"/>
      <c r="D6" s="8" t="s">
        <v>2958</v>
      </c>
      <c r="E6" s="8"/>
      <c r="F6" s="8"/>
      <c r="G6" s="8"/>
      <c r="H6" s="8"/>
      <c r="I6" s="8"/>
      <c r="J6" s="8"/>
      <c r="K6" s="30" t="s">
        <v>9</v>
      </c>
      <c r="L6" s="30" t="s">
        <v>10</v>
      </c>
      <c r="M6" s="30" t="s">
        <v>11</v>
      </c>
      <c r="N6" s="30" t="s">
        <v>12</v>
      </c>
      <c r="O6" s="30" t="s">
        <v>14</v>
      </c>
      <c r="P6" s="8"/>
      <c r="Q6" s="8"/>
      <c r="R6" s="30" t="s">
        <v>10</v>
      </c>
      <c r="S6" s="30" t="s">
        <v>11</v>
      </c>
      <c r="T6" s="30" t="s">
        <v>14</v>
      </c>
      <c r="U6" s="30" t="s">
        <v>20</v>
      </c>
      <c r="V6" s="8"/>
    </row>
    <row r="7" spans="3:22">
      <c r="C7" s="1"/>
      <c r="D7" s="9"/>
      <c r="E7" s="9"/>
      <c r="F7" s="9"/>
      <c r="G7" s="9"/>
      <c r="H7" s="9"/>
      <c r="I7" s="9"/>
      <c r="J7" s="9"/>
      <c r="K7" s="30"/>
      <c r="L7" s="30"/>
      <c r="M7" s="30"/>
      <c r="N7" s="30" t="s">
        <v>13</v>
      </c>
      <c r="O7" s="30" t="s">
        <v>15</v>
      </c>
      <c r="P7" s="9"/>
      <c r="Q7" s="9"/>
      <c r="R7" s="30" t="s">
        <v>15</v>
      </c>
      <c r="S7" s="30" t="s">
        <v>15</v>
      </c>
      <c r="T7" s="30" t="s">
        <v>15</v>
      </c>
      <c r="U7" s="30"/>
      <c r="V7" s="9"/>
    </row>
    <row r="8" spans="3:22">
      <c r="C8" s="1"/>
      <c r="D8" s="30">
        <v>1</v>
      </c>
      <c r="E8" s="30">
        <v>2</v>
      </c>
      <c r="F8" s="30">
        <v>3</v>
      </c>
      <c r="G8" s="30">
        <v>4</v>
      </c>
      <c r="H8" s="30">
        <v>5</v>
      </c>
      <c r="I8" s="30">
        <v>6</v>
      </c>
      <c r="J8" s="30">
        <v>7</v>
      </c>
      <c r="K8" s="30">
        <v>8</v>
      </c>
      <c r="L8" s="30">
        <v>9</v>
      </c>
      <c r="M8" s="30">
        <v>10</v>
      </c>
      <c r="N8" s="30">
        <v>11</v>
      </c>
      <c r="O8" s="30">
        <v>12</v>
      </c>
      <c r="P8" s="30">
        <v>13</v>
      </c>
      <c r="Q8" s="30">
        <v>14</v>
      </c>
      <c r="R8" s="30">
        <v>15</v>
      </c>
      <c r="S8" s="30">
        <v>16</v>
      </c>
      <c r="T8" s="30">
        <v>17</v>
      </c>
      <c r="U8" s="30">
        <v>18</v>
      </c>
      <c r="V8" s="30">
        <v>19</v>
      </c>
    </row>
    <row r="9" spans="3:22" ht="18">
      <c r="D9" s="2"/>
      <c r="E9" s="10" t="s">
        <v>2660</v>
      </c>
      <c r="F9" s="2"/>
      <c r="G9" s="2"/>
      <c r="H9" s="2"/>
      <c r="I9" s="2"/>
      <c r="J9" s="2"/>
      <c r="K9" s="2"/>
      <c r="L9" s="2"/>
      <c r="M9" s="2"/>
      <c r="N9" s="2"/>
      <c r="O9" s="18"/>
      <c r="P9" s="2"/>
      <c r="Q9" s="2"/>
      <c r="R9" s="2"/>
      <c r="S9" s="2"/>
      <c r="T9" s="2"/>
      <c r="U9" s="2"/>
      <c r="V9" s="2"/>
    </row>
    <row r="10" spans="3:22">
      <c r="D10" s="2">
        <v>1</v>
      </c>
      <c r="E10" s="2" t="s">
        <v>2661</v>
      </c>
      <c r="F10" s="2" t="s">
        <v>2662</v>
      </c>
      <c r="G10" s="2" t="s">
        <v>28</v>
      </c>
      <c r="H10" s="2" t="s">
        <v>34</v>
      </c>
      <c r="I10" s="2" t="s">
        <v>29</v>
      </c>
      <c r="J10" s="2" t="s">
        <v>2663</v>
      </c>
      <c r="K10" s="2">
        <v>7500</v>
      </c>
      <c r="L10" s="2">
        <v>2500</v>
      </c>
      <c r="M10" s="2">
        <v>0</v>
      </c>
      <c r="N10" s="2">
        <v>0</v>
      </c>
      <c r="O10" s="18">
        <f t="shared" ref="O10:O43" si="0">K10+L10+M10+N10</f>
        <v>10000</v>
      </c>
      <c r="P10" s="2" t="s">
        <v>1036</v>
      </c>
      <c r="Q10" s="2" t="s">
        <v>610</v>
      </c>
      <c r="R10" s="2">
        <f t="shared" ref="R10:S43" si="1">L10</f>
        <v>2500</v>
      </c>
      <c r="S10" s="2">
        <f t="shared" si="1"/>
        <v>0</v>
      </c>
      <c r="T10" s="2">
        <f t="shared" ref="T10:T43" si="2">R10+S10</f>
        <v>2500</v>
      </c>
      <c r="U10" s="11">
        <v>32985</v>
      </c>
      <c r="V10" s="2"/>
    </row>
    <row r="11" spans="3:22">
      <c r="D11" s="2">
        <v>2</v>
      </c>
      <c r="E11" s="2" t="s">
        <v>2664</v>
      </c>
      <c r="F11" s="2" t="s">
        <v>2665</v>
      </c>
      <c r="G11" s="2" t="s">
        <v>28</v>
      </c>
      <c r="H11" s="2" t="s">
        <v>1025</v>
      </c>
      <c r="I11" s="2" t="s">
        <v>29</v>
      </c>
      <c r="J11" s="2" t="s">
        <v>45</v>
      </c>
      <c r="K11" s="2">
        <v>15000</v>
      </c>
      <c r="L11" s="2">
        <v>5000</v>
      </c>
      <c r="M11" s="2">
        <v>0</v>
      </c>
      <c r="N11" s="2">
        <v>0</v>
      </c>
      <c r="O11" s="18">
        <f t="shared" si="0"/>
        <v>20000</v>
      </c>
      <c r="P11" s="2" t="s">
        <v>2666</v>
      </c>
      <c r="Q11" s="2" t="s">
        <v>217</v>
      </c>
      <c r="R11" s="2">
        <f t="shared" si="1"/>
        <v>5000</v>
      </c>
      <c r="S11" s="2">
        <f t="shared" si="1"/>
        <v>0</v>
      </c>
      <c r="T11" s="2">
        <f t="shared" si="2"/>
        <v>5000</v>
      </c>
      <c r="U11" s="11">
        <v>32988</v>
      </c>
      <c r="V11" s="2"/>
    </row>
    <row r="12" spans="3:22">
      <c r="D12" s="2">
        <v>3</v>
      </c>
      <c r="E12" s="2" t="s">
        <v>2667</v>
      </c>
      <c r="F12" s="2" t="s">
        <v>2668</v>
      </c>
      <c r="G12" s="2" t="s">
        <v>28</v>
      </c>
      <c r="H12" s="2" t="s">
        <v>1648</v>
      </c>
      <c r="I12" s="2" t="s">
        <v>29</v>
      </c>
      <c r="J12" s="2" t="s">
        <v>2286</v>
      </c>
      <c r="K12" s="2">
        <v>7500</v>
      </c>
      <c r="L12" s="2">
        <v>2500</v>
      </c>
      <c r="M12" s="2">
        <v>0</v>
      </c>
      <c r="N12" s="2">
        <v>0</v>
      </c>
      <c r="O12" s="18">
        <f t="shared" si="0"/>
        <v>10000</v>
      </c>
      <c r="P12" s="2" t="s">
        <v>931</v>
      </c>
      <c r="Q12" s="2" t="s">
        <v>302</v>
      </c>
      <c r="R12" s="2">
        <f t="shared" si="1"/>
        <v>2500</v>
      </c>
      <c r="S12" s="2">
        <f t="shared" si="1"/>
        <v>0</v>
      </c>
      <c r="T12" s="2">
        <f t="shared" si="2"/>
        <v>2500</v>
      </c>
      <c r="U12" s="11">
        <v>32995</v>
      </c>
      <c r="V12" s="2"/>
    </row>
    <row r="13" spans="3:22">
      <c r="D13" s="2">
        <v>4</v>
      </c>
      <c r="E13" s="2" t="s">
        <v>2669</v>
      </c>
      <c r="F13" s="2" t="s">
        <v>2271</v>
      </c>
      <c r="G13" s="2" t="s">
        <v>28</v>
      </c>
      <c r="H13" s="2" t="s">
        <v>34</v>
      </c>
      <c r="I13" s="2" t="s">
        <v>29</v>
      </c>
      <c r="J13" s="2" t="s">
        <v>2670</v>
      </c>
      <c r="K13" s="2">
        <v>26250</v>
      </c>
      <c r="L13" s="2">
        <v>8750</v>
      </c>
      <c r="M13" s="2">
        <v>0</v>
      </c>
      <c r="N13" s="2">
        <v>0</v>
      </c>
      <c r="O13" s="18">
        <f t="shared" si="0"/>
        <v>35000</v>
      </c>
      <c r="P13" s="2" t="s">
        <v>2114</v>
      </c>
      <c r="Q13" s="2" t="s">
        <v>28</v>
      </c>
      <c r="R13" s="2">
        <f t="shared" si="1"/>
        <v>8750</v>
      </c>
      <c r="S13" s="2">
        <f t="shared" si="1"/>
        <v>0</v>
      </c>
      <c r="T13" s="2">
        <f t="shared" si="2"/>
        <v>8750</v>
      </c>
      <c r="U13" s="11">
        <v>33008</v>
      </c>
      <c r="V13" s="2"/>
    </row>
    <row r="14" spans="3:22">
      <c r="D14" s="2">
        <v>5</v>
      </c>
      <c r="E14" s="2" t="s">
        <v>2671</v>
      </c>
      <c r="F14" s="2" t="s">
        <v>2442</v>
      </c>
      <c r="G14" s="2" t="s">
        <v>28</v>
      </c>
      <c r="H14" s="2" t="s">
        <v>1025</v>
      </c>
      <c r="I14" s="2" t="s">
        <v>29</v>
      </c>
      <c r="J14" s="2" t="s">
        <v>1520</v>
      </c>
      <c r="K14" s="2">
        <v>5250</v>
      </c>
      <c r="L14" s="2">
        <v>1750</v>
      </c>
      <c r="M14" s="2">
        <v>0</v>
      </c>
      <c r="N14" s="2">
        <v>0</v>
      </c>
      <c r="O14" s="18">
        <f t="shared" si="0"/>
        <v>7000</v>
      </c>
      <c r="P14" s="2" t="s">
        <v>86</v>
      </c>
      <c r="Q14" s="2" t="s">
        <v>65</v>
      </c>
      <c r="R14" s="2">
        <f t="shared" si="1"/>
        <v>1750</v>
      </c>
      <c r="S14" s="2">
        <f t="shared" si="1"/>
        <v>0</v>
      </c>
      <c r="T14" s="2">
        <f t="shared" si="2"/>
        <v>1750</v>
      </c>
      <c r="U14" s="11">
        <v>33018</v>
      </c>
      <c r="V14" s="2"/>
    </row>
    <row r="15" spans="3:22">
      <c r="D15" s="2">
        <v>6</v>
      </c>
      <c r="E15" s="2" t="s">
        <v>2672</v>
      </c>
      <c r="F15" s="2" t="s">
        <v>2673</v>
      </c>
      <c r="G15" s="2" t="s">
        <v>28</v>
      </c>
      <c r="H15" s="2" t="s">
        <v>1025</v>
      </c>
      <c r="I15" s="2" t="s">
        <v>29</v>
      </c>
      <c r="J15" s="2" t="s">
        <v>45</v>
      </c>
      <c r="K15" s="2">
        <v>9000</v>
      </c>
      <c r="L15" s="2">
        <v>3000</v>
      </c>
      <c r="M15" s="2">
        <v>0</v>
      </c>
      <c r="N15" s="2">
        <v>0</v>
      </c>
      <c r="O15" s="18">
        <f t="shared" si="0"/>
        <v>12000</v>
      </c>
      <c r="P15" s="2" t="s">
        <v>2351</v>
      </c>
      <c r="Q15" s="2" t="s">
        <v>28</v>
      </c>
      <c r="R15" s="2">
        <f t="shared" si="1"/>
        <v>3000</v>
      </c>
      <c r="S15" s="2">
        <f t="shared" si="1"/>
        <v>0</v>
      </c>
      <c r="T15" s="2">
        <f t="shared" si="2"/>
        <v>3000</v>
      </c>
      <c r="U15" s="11">
        <v>33018</v>
      </c>
      <c r="V15" s="2"/>
    </row>
    <row r="16" spans="3:22">
      <c r="D16" s="2">
        <v>7</v>
      </c>
      <c r="E16" s="2" t="s">
        <v>2674</v>
      </c>
      <c r="F16" s="2" t="s">
        <v>1838</v>
      </c>
      <c r="G16" s="2" t="s">
        <v>28</v>
      </c>
      <c r="H16" s="2" t="s">
        <v>34</v>
      </c>
      <c r="I16" s="2" t="s">
        <v>29</v>
      </c>
      <c r="J16" s="2" t="s">
        <v>1784</v>
      </c>
      <c r="K16" s="2">
        <v>22500</v>
      </c>
      <c r="L16" s="2">
        <v>7500</v>
      </c>
      <c r="M16" s="2">
        <v>0</v>
      </c>
      <c r="N16" s="2">
        <v>0</v>
      </c>
      <c r="O16" s="18">
        <f t="shared" si="0"/>
        <v>30000</v>
      </c>
      <c r="P16" s="2" t="s">
        <v>1036</v>
      </c>
      <c r="Q16" s="2" t="s">
        <v>51</v>
      </c>
      <c r="R16" s="2">
        <f t="shared" si="1"/>
        <v>7500</v>
      </c>
      <c r="S16" s="2">
        <f t="shared" si="1"/>
        <v>0</v>
      </c>
      <c r="T16" s="2">
        <f t="shared" si="2"/>
        <v>7500</v>
      </c>
      <c r="U16" s="11">
        <v>33074</v>
      </c>
      <c r="V16" s="2"/>
    </row>
    <row r="17" spans="4:22">
      <c r="D17" s="2">
        <v>8</v>
      </c>
      <c r="E17" s="2" t="s">
        <v>2675</v>
      </c>
      <c r="F17" s="2" t="s">
        <v>930</v>
      </c>
      <c r="G17" s="2" t="s">
        <v>28</v>
      </c>
      <c r="H17" s="2" t="s">
        <v>34</v>
      </c>
      <c r="I17" s="2" t="s">
        <v>29</v>
      </c>
      <c r="J17" s="2" t="s">
        <v>2508</v>
      </c>
      <c r="K17" s="2">
        <v>12000</v>
      </c>
      <c r="L17" s="2">
        <v>4000</v>
      </c>
      <c r="M17" s="2">
        <v>0</v>
      </c>
      <c r="N17" s="2">
        <v>0</v>
      </c>
      <c r="O17" s="18">
        <f t="shared" si="0"/>
        <v>16000</v>
      </c>
      <c r="P17" s="2" t="s">
        <v>931</v>
      </c>
      <c r="Q17" s="2" t="s">
        <v>1544</v>
      </c>
      <c r="R17" s="2">
        <f t="shared" si="1"/>
        <v>4000</v>
      </c>
      <c r="S17" s="2">
        <f t="shared" si="1"/>
        <v>0</v>
      </c>
      <c r="T17" s="2">
        <f t="shared" si="2"/>
        <v>4000</v>
      </c>
      <c r="U17" s="11">
        <v>33074</v>
      </c>
      <c r="V17" s="2"/>
    </row>
    <row r="18" spans="4:22">
      <c r="D18" s="2">
        <v>9</v>
      </c>
      <c r="E18" s="2" t="s">
        <v>2676</v>
      </c>
      <c r="F18" s="2" t="s">
        <v>89</v>
      </c>
      <c r="G18" s="2" t="s">
        <v>28</v>
      </c>
      <c r="H18" s="2" t="s">
        <v>1025</v>
      </c>
      <c r="I18" s="2" t="s">
        <v>29</v>
      </c>
      <c r="J18" s="2" t="s">
        <v>54</v>
      </c>
      <c r="K18" s="2">
        <v>6000</v>
      </c>
      <c r="L18" s="2">
        <v>2000</v>
      </c>
      <c r="M18" s="2">
        <v>0</v>
      </c>
      <c r="N18" s="2">
        <v>0</v>
      </c>
      <c r="O18" s="18">
        <f t="shared" si="0"/>
        <v>8000</v>
      </c>
      <c r="P18" s="2" t="s">
        <v>931</v>
      </c>
      <c r="Q18" s="2" t="s">
        <v>1856</v>
      </c>
      <c r="R18" s="2">
        <f t="shared" si="1"/>
        <v>2000</v>
      </c>
      <c r="S18" s="2">
        <f t="shared" si="1"/>
        <v>0</v>
      </c>
      <c r="T18" s="2">
        <f t="shared" si="2"/>
        <v>2000</v>
      </c>
      <c r="U18" s="11">
        <v>33092</v>
      </c>
      <c r="V18" s="2"/>
    </row>
    <row r="19" spans="4:22">
      <c r="D19" s="2">
        <v>10</v>
      </c>
      <c r="E19" s="2" t="s">
        <v>2677</v>
      </c>
      <c r="F19" s="2" t="s">
        <v>2678</v>
      </c>
      <c r="G19" s="2" t="s">
        <v>28</v>
      </c>
      <c r="H19" s="2" t="s">
        <v>34</v>
      </c>
      <c r="I19" s="2" t="s">
        <v>39</v>
      </c>
      <c r="J19" s="2" t="s">
        <v>2679</v>
      </c>
      <c r="K19" s="2">
        <v>26250</v>
      </c>
      <c r="L19" s="2">
        <v>8750</v>
      </c>
      <c r="M19" s="2">
        <v>0</v>
      </c>
      <c r="N19" s="2">
        <v>0</v>
      </c>
      <c r="O19" s="18">
        <f t="shared" si="0"/>
        <v>35000</v>
      </c>
      <c r="P19" s="2" t="s">
        <v>2114</v>
      </c>
      <c r="Q19" s="2" t="s">
        <v>28</v>
      </c>
      <c r="R19" s="2">
        <f t="shared" si="1"/>
        <v>8750</v>
      </c>
      <c r="S19" s="2">
        <f t="shared" si="1"/>
        <v>0</v>
      </c>
      <c r="T19" s="2">
        <f t="shared" si="2"/>
        <v>8750</v>
      </c>
      <c r="U19" s="11">
        <v>33154</v>
      </c>
      <c r="V19" s="2"/>
    </row>
    <row r="20" spans="4:22">
      <c r="D20" s="2">
        <v>11</v>
      </c>
      <c r="E20" s="2" t="s">
        <v>2680</v>
      </c>
      <c r="F20" s="2" t="s">
        <v>1972</v>
      </c>
      <c r="G20" s="2" t="s">
        <v>28</v>
      </c>
      <c r="H20" s="2" t="s">
        <v>34</v>
      </c>
      <c r="I20" s="2" t="s">
        <v>29</v>
      </c>
      <c r="J20" s="2" t="s">
        <v>2681</v>
      </c>
      <c r="K20" s="2">
        <v>26250</v>
      </c>
      <c r="L20" s="2">
        <v>8750</v>
      </c>
      <c r="M20" s="2">
        <v>0</v>
      </c>
      <c r="N20" s="2">
        <v>0</v>
      </c>
      <c r="O20" s="18">
        <f t="shared" si="0"/>
        <v>35000</v>
      </c>
      <c r="P20" s="2" t="s">
        <v>2114</v>
      </c>
      <c r="Q20" s="2" t="s">
        <v>28</v>
      </c>
      <c r="R20" s="2">
        <f t="shared" si="1"/>
        <v>8750</v>
      </c>
      <c r="S20" s="2">
        <f t="shared" si="1"/>
        <v>0</v>
      </c>
      <c r="T20" s="2">
        <f t="shared" si="2"/>
        <v>8750</v>
      </c>
      <c r="U20" s="11">
        <v>33157</v>
      </c>
      <c r="V20" s="2"/>
    </row>
    <row r="21" spans="4:22">
      <c r="D21" s="2">
        <v>12</v>
      </c>
      <c r="E21" s="2" t="s">
        <v>2682</v>
      </c>
      <c r="F21" s="2" t="s">
        <v>2683</v>
      </c>
      <c r="G21" s="2" t="s">
        <v>28</v>
      </c>
      <c r="H21" s="2" t="s">
        <v>1092</v>
      </c>
      <c r="I21" s="2" t="s">
        <v>29</v>
      </c>
      <c r="J21" s="2" t="s">
        <v>755</v>
      </c>
      <c r="K21" s="2">
        <v>24700</v>
      </c>
      <c r="L21" s="2">
        <v>8200</v>
      </c>
      <c r="M21" s="2">
        <v>0</v>
      </c>
      <c r="N21" s="2">
        <v>0</v>
      </c>
      <c r="O21" s="18">
        <f t="shared" si="0"/>
        <v>32900</v>
      </c>
      <c r="P21" s="2" t="s">
        <v>1036</v>
      </c>
      <c r="Q21" s="2" t="s">
        <v>217</v>
      </c>
      <c r="R21" s="2">
        <f t="shared" si="1"/>
        <v>8200</v>
      </c>
      <c r="S21" s="2">
        <f t="shared" si="1"/>
        <v>0</v>
      </c>
      <c r="T21" s="2">
        <f t="shared" si="2"/>
        <v>8200</v>
      </c>
      <c r="U21" s="11">
        <v>33161</v>
      </c>
      <c r="V21" s="2"/>
    </row>
    <row r="22" spans="4:22">
      <c r="D22" s="2">
        <v>13</v>
      </c>
      <c r="E22" s="2" t="s">
        <v>2684</v>
      </c>
      <c r="F22" s="2" t="s">
        <v>1972</v>
      </c>
      <c r="G22" s="2" t="s">
        <v>28</v>
      </c>
      <c r="H22" s="2" t="s">
        <v>34</v>
      </c>
      <c r="I22" s="2" t="s">
        <v>29</v>
      </c>
      <c r="J22" s="2" t="s">
        <v>2681</v>
      </c>
      <c r="K22" s="2">
        <v>26250</v>
      </c>
      <c r="L22" s="2">
        <v>8750</v>
      </c>
      <c r="M22" s="2">
        <v>0</v>
      </c>
      <c r="N22" s="2">
        <v>0</v>
      </c>
      <c r="O22" s="18">
        <f t="shared" si="0"/>
        <v>35000</v>
      </c>
      <c r="P22" s="2" t="s">
        <v>2114</v>
      </c>
      <c r="Q22" s="2" t="s">
        <v>28</v>
      </c>
      <c r="R22" s="2">
        <f t="shared" si="1"/>
        <v>8750</v>
      </c>
      <c r="S22" s="2">
        <f t="shared" si="1"/>
        <v>0</v>
      </c>
      <c r="T22" s="2">
        <f t="shared" si="2"/>
        <v>8750</v>
      </c>
      <c r="U22" s="11">
        <v>33161</v>
      </c>
      <c r="V22" s="2"/>
    </row>
    <row r="23" spans="4:22">
      <c r="D23" s="2">
        <v>14</v>
      </c>
      <c r="E23" s="2" t="s">
        <v>2685</v>
      </c>
      <c r="F23" s="2" t="s">
        <v>2686</v>
      </c>
      <c r="G23" s="2" t="s">
        <v>28</v>
      </c>
      <c r="H23" s="2" t="s">
        <v>1025</v>
      </c>
      <c r="I23" s="2" t="s">
        <v>29</v>
      </c>
      <c r="J23" s="2" t="s">
        <v>1039</v>
      </c>
      <c r="K23" s="2">
        <v>26250</v>
      </c>
      <c r="L23" s="2">
        <v>8750</v>
      </c>
      <c r="M23" s="2">
        <v>0</v>
      </c>
      <c r="N23" s="2">
        <v>0</v>
      </c>
      <c r="O23" s="18">
        <f t="shared" si="0"/>
        <v>35000</v>
      </c>
      <c r="P23" s="2" t="s">
        <v>86</v>
      </c>
      <c r="Q23" s="2" t="s">
        <v>365</v>
      </c>
      <c r="R23" s="2">
        <f t="shared" si="1"/>
        <v>8750</v>
      </c>
      <c r="S23" s="2">
        <f t="shared" si="1"/>
        <v>0</v>
      </c>
      <c r="T23" s="2">
        <f t="shared" si="2"/>
        <v>8750</v>
      </c>
      <c r="U23" s="11">
        <v>33184</v>
      </c>
      <c r="V23" s="2"/>
    </row>
    <row r="24" spans="4:22">
      <c r="D24" s="2">
        <v>15</v>
      </c>
      <c r="E24" s="2" t="s">
        <v>2687</v>
      </c>
      <c r="F24" s="2" t="s">
        <v>2688</v>
      </c>
      <c r="G24" s="2" t="s">
        <v>28</v>
      </c>
      <c r="H24" s="2" t="s">
        <v>1025</v>
      </c>
      <c r="I24" s="2" t="s">
        <v>29</v>
      </c>
      <c r="J24" s="2" t="s">
        <v>1039</v>
      </c>
      <c r="K24" s="2">
        <v>25250</v>
      </c>
      <c r="L24" s="2">
        <v>8750</v>
      </c>
      <c r="M24" s="2">
        <v>0</v>
      </c>
      <c r="N24" s="2">
        <v>0</v>
      </c>
      <c r="O24" s="18">
        <f t="shared" si="0"/>
        <v>34000</v>
      </c>
      <c r="P24" s="2" t="s">
        <v>86</v>
      </c>
      <c r="Q24" s="2" t="s">
        <v>365</v>
      </c>
      <c r="R24" s="2">
        <f t="shared" si="1"/>
        <v>8750</v>
      </c>
      <c r="S24" s="2">
        <f t="shared" si="1"/>
        <v>0</v>
      </c>
      <c r="T24" s="2">
        <f t="shared" si="2"/>
        <v>8750</v>
      </c>
      <c r="U24" s="11">
        <v>33186</v>
      </c>
      <c r="V24" s="2"/>
    </row>
    <row r="25" spans="4:22">
      <c r="D25" s="2">
        <v>16</v>
      </c>
      <c r="E25" s="2" t="s">
        <v>2689</v>
      </c>
      <c r="F25" s="2" t="s">
        <v>2690</v>
      </c>
      <c r="G25" s="2" t="s">
        <v>28</v>
      </c>
      <c r="H25" s="2" t="s">
        <v>1025</v>
      </c>
      <c r="I25" s="2" t="s">
        <v>29</v>
      </c>
      <c r="J25" s="2" t="s">
        <v>2691</v>
      </c>
      <c r="K25" s="2">
        <v>11250</v>
      </c>
      <c r="L25" s="2">
        <v>3750</v>
      </c>
      <c r="M25" s="2">
        <v>0</v>
      </c>
      <c r="N25" s="2">
        <v>0</v>
      </c>
      <c r="O25" s="18">
        <f t="shared" si="0"/>
        <v>15000</v>
      </c>
      <c r="P25" s="2" t="s">
        <v>2110</v>
      </c>
      <c r="Q25" s="2" t="s">
        <v>28</v>
      </c>
      <c r="R25" s="2">
        <f t="shared" si="1"/>
        <v>3750</v>
      </c>
      <c r="S25" s="2">
        <f t="shared" si="1"/>
        <v>0</v>
      </c>
      <c r="T25" s="2">
        <f t="shared" si="2"/>
        <v>3750</v>
      </c>
      <c r="U25" s="11">
        <v>33204</v>
      </c>
      <c r="V25" s="2"/>
    </row>
    <row r="26" spans="4:22">
      <c r="D26" s="2">
        <v>17</v>
      </c>
      <c r="E26" s="2" t="s">
        <v>2692</v>
      </c>
      <c r="F26" s="2" t="s">
        <v>2468</v>
      </c>
      <c r="G26" s="2" t="s">
        <v>28</v>
      </c>
      <c r="H26" s="2" t="s">
        <v>34</v>
      </c>
      <c r="I26" s="2" t="s">
        <v>29</v>
      </c>
      <c r="J26" s="2" t="s">
        <v>45</v>
      </c>
      <c r="K26" s="2">
        <v>26250</v>
      </c>
      <c r="L26" s="2">
        <v>8750</v>
      </c>
      <c r="M26" s="2">
        <v>0</v>
      </c>
      <c r="N26" s="2">
        <v>0</v>
      </c>
      <c r="O26" s="18">
        <f t="shared" si="0"/>
        <v>35000</v>
      </c>
      <c r="P26" s="2" t="s">
        <v>2114</v>
      </c>
      <c r="Q26" s="2" t="s">
        <v>28</v>
      </c>
      <c r="R26" s="2">
        <f t="shared" si="1"/>
        <v>8750</v>
      </c>
      <c r="S26" s="2">
        <f t="shared" si="1"/>
        <v>0</v>
      </c>
      <c r="T26" s="2">
        <f t="shared" si="2"/>
        <v>8750</v>
      </c>
      <c r="U26" s="11">
        <v>33204</v>
      </c>
      <c r="V26" s="2"/>
    </row>
    <row r="27" spans="4:22">
      <c r="D27" s="2">
        <v>18</v>
      </c>
      <c r="E27" s="2" t="s">
        <v>2693</v>
      </c>
      <c r="F27" s="2" t="s">
        <v>2271</v>
      </c>
      <c r="G27" s="2" t="s">
        <v>28</v>
      </c>
      <c r="H27" s="2" t="s">
        <v>34</v>
      </c>
      <c r="I27" s="2" t="s">
        <v>29</v>
      </c>
      <c r="J27" s="2" t="s">
        <v>45</v>
      </c>
      <c r="K27" s="2">
        <v>26250</v>
      </c>
      <c r="L27" s="2">
        <v>8750</v>
      </c>
      <c r="M27" s="2">
        <v>0</v>
      </c>
      <c r="N27" s="2">
        <v>0</v>
      </c>
      <c r="O27" s="18">
        <f t="shared" si="0"/>
        <v>35000</v>
      </c>
      <c r="P27" s="2" t="s">
        <v>2114</v>
      </c>
      <c r="Q27" s="2" t="s">
        <v>28</v>
      </c>
      <c r="R27" s="2">
        <f t="shared" si="1"/>
        <v>8750</v>
      </c>
      <c r="S27" s="2">
        <f t="shared" si="1"/>
        <v>0</v>
      </c>
      <c r="T27" s="2">
        <f t="shared" si="2"/>
        <v>8750</v>
      </c>
      <c r="U27" s="11">
        <v>33204</v>
      </c>
      <c r="V27" s="2"/>
    </row>
    <row r="28" spans="4:22">
      <c r="D28" s="2">
        <v>19</v>
      </c>
      <c r="E28" s="2" t="s">
        <v>2694</v>
      </c>
      <c r="F28" s="2" t="s">
        <v>2271</v>
      </c>
      <c r="G28" s="2" t="s">
        <v>28</v>
      </c>
      <c r="H28" s="2" t="s">
        <v>34</v>
      </c>
      <c r="I28" s="2" t="s">
        <v>29</v>
      </c>
      <c r="J28" s="2" t="s">
        <v>2679</v>
      </c>
      <c r="K28" s="2">
        <v>26250</v>
      </c>
      <c r="L28" s="2">
        <v>8750</v>
      </c>
      <c r="M28" s="2">
        <v>0</v>
      </c>
      <c r="N28" s="2">
        <v>0</v>
      </c>
      <c r="O28" s="18">
        <f t="shared" si="0"/>
        <v>35000</v>
      </c>
      <c r="P28" s="2" t="s">
        <v>2114</v>
      </c>
      <c r="Q28" s="2" t="s">
        <v>28</v>
      </c>
      <c r="R28" s="2">
        <f t="shared" si="1"/>
        <v>8750</v>
      </c>
      <c r="S28" s="2">
        <f t="shared" si="1"/>
        <v>0</v>
      </c>
      <c r="T28" s="2">
        <f t="shared" si="2"/>
        <v>8750</v>
      </c>
      <c r="U28" s="11">
        <v>33204</v>
      </c>
      <c r="V28" s="2"/>
    </row>
    <row r="29" spans="4:22">
      <c r="D29" s="2">
        <v>20</v>
      </c>
      <c r="E29" s="2" t="s">
        <v>2695</v>
      </c>
      <c r="F29" s="2" t="s">
        <v>2696</v>
      </c>
      <c r="G29" s="2" t="s">
        <v>28</v>
      </c>
      <c r="H29" s="2" t="s">
        <v>34</v>
      </c>
      <c r="I29" s="2" t="s">
        <v>29</v>
      </c>
      <c r="J29" s="2" t="s">
        <v>1572</v>
      </c>
      <c r="K29" s="2">
        <v>23250</v>
      </c>
      <c r="L29" s="2">
        <v>7750</v>
      </c>
      <c r="M29" s="2">
        <v>0</v>
      </c>
      <c r="N29" s="2">
        <v>0</v>
      </c>
      <c r="O29" s="18">
        <f t="shared" si="0"/>
        <v>31000</v>
      </c>
      <c r="P29" s="2" t="s">
        <v>1036</v>
      </c>
      <c r="Q29" s="2" t="s">
        <v>365</v>
      </c>
      <c r="R29" s="2">
        <f t="shared" si="1"/>
        <v>7750</v>
      </c>
      <c r="S29" s="2">
        <f t="shared" si="1"/>
        <v>0</v>
      </c>
      <c r="T29" s="2">
        <f t="shared" si="2"/>
        <v>7750</v>
      </c>
      <c r="U29" s="11">
        <v>33217</v>
      </c>
      <c r="V29" s="2"/>
    </row>
    <row r="30" spans="4:22">
      <c r="D30" s="2">
        <v>21</v>
      </c>
      <c r="E30" s="2" t="s">
        <v>2697</v>
      </c>
      <c r="F30" s="2" t="s">
        <v>2698</v>
      </c>
      <c r="G30" s="2" t="s">
        <v>28</v>
      </c>
      <c r="H30" s="2" t="s">
        <v>34</v>
      </c>
      <c r="I30" s="2" t="s">
        <v>29</v>
      </c>
      <c r="J30" s="2" t="s">
        <v>2699</v>
      </c>
      <c r="K30" s="2">
        <v>26250</v>
      </c>
      <c r="L30" s="2">
        <v>8750</v>
      </c>
      <c r="M30" s="2">
        <v>0</v>
      </c>
      <c r="N30" s="2">
        <v>0</v>
      </c>
      <c r="O30" s="18">
        <f t="shared" si="0"/>
        <v>35000</v>
      </c>
      <c r="P30" s="2" t="s">
        <v>2114</v>
      </c>
      <c r="Q30" s="2" t="s">
        <v>28</v>
      </c>
      <c r="R30" s="2">
        <f t="shared" si="1"/>
        <v>8750</v>
      </c>
      <c r="S30" s="2">
        <f t="shared" si="1"/>
        <v>0</v>
      </c>
      <c r="T30" s="2">
        <f t="shared" si="2"/>
        <v>8750</v>
      </c>
      <c r="U30" s="11">
        <v>33218</v>
      </c>
      <c r="V30" s="2"/>
    </row>
    <row r="31" spans="4:22">
      <c r="D31" s="2">
        <v>22</v>
      </c>
      <c r="E31" s="2" t="s">
        <v>2700</v>
      </c>
      <c r="F31" s="2" t="s">
        <v>2271</v>
      </c>
      <c r="G31" s="2" t="s">
        <v>28</v>
      </c>
      <c r="H31" s="2" t="s">
        <v>34</v>
      </c>
      <c r="I31" s="2" t="s">
        <v>39</v>
      </c>
      <c r="J31" s="2" t="s">
        <v>2679</v>
      </c>
      <c r="K31" s="2">
        <v>26250</v>
      </c>
      <c r="L31" s="2">
        <v>8750</v>
      </c>
      <c r="M31" s="2">
        <v>0</v>
      </c>
      <c r="N31" s="2">
        <v>0</v>
      </c>
      <c r="O31" s="18">
        <f t="shared" si="0"/>
        <v>35000</v>
      </c>
      <c r="P31" s="2" t="s">
        <v>2114</v>
      </c>
      <c r="Q31" s="2" t="s">
        <v>28</v>
      </c>
      <c r="R31" s="2">
        <f t="shared" si="1"/>
        <v>8750</v>
      </c>
      <c r="S31" s="2">
        <f t="shared" si="1"/>
        <v>0</v>
      </c>
      <c r="T31" s="2">
        <f t="shared" si="2"/>
        <v>8750</v>
      </c>
      <c r="U31" s="11">
        <v>33234</v>
      </c>
      <c r="V31" s="2"/>
    </row>
    <row r="32" spans="4:22">
      <c r="D32" s="2">
        <v>23</v>
      </c>
      <c r="E32" s="2" t="s">
        <v>2701</v>
      </c>
      <c r="F32" s="2" t="s">
        <v>2702</v>
      </c>
      <c r="G32" s="2" t="s">
        <v>28</v>
      </c>
      <c r="H32" s="2" t="s">
        <v>34</v>
      </c>
      <c r="I32" s="2" t="s">
        <v>29</v>
      </c>
      <c r="J32" s="2" t="s">
        <v>755</v>
      </c>
      <c r="K32" s="2">
        <v>24735</v>
      </c>
      <c r="L32" s="2">
        <v>8240</v>
      </c>
      <c r="M32" s="2">
        <v>0</v>
      </c>
      <c r="N32" s="2">
        <v>0</v>
      </c>
      <c r="O32" s="18">
        <f t="shared" si="0"/>
        <v>32975</v>
      </c>
      <c r="P32" s="2" t="s">
        <v>931</v>
      </c>
      <c r="Q32" s="2" t="s">
        <v>28</v>
      </c>
      <c r="R32" s="2">
        <f t="shared" si="1"/>
        <v>8240</v>
      </c>
      <c r="S32" s="2">
        <f t="shared" si="1"/>
        <v>0</v>
      </c>
      <c r="T32" s="2">
        <f t="shared" si="2"/>
        <v>8240</v>
      </c>
      <c r="U32" s="11">
        <v>33240</v>
      </c>
      <c r="V32" s="2"/>
    </row>
    <row r="33" spans="4:22">
      <c r="D33" s="2">
        <v>24</v>
      </c>
      <c r="E33" s="2" t="s">
        <v>2703</v>
      </c>
      <c r="F33" s="2" t="s">
        <v>2704</v>
      </c>
      <c r="G33" s="2" t="s">
        <v>28</v>
      </c>
      <c r="H33" s="2" t="s">
        <v>34</v>
      </c>
      <c r="I33" s="2" t="s">
        <v>29</v>
      </c>
      <c r="J33" s="2" t="s">
        <v>755</v>
      </c>
      <c r="K33" s="2">
        <v>26250</v>
      </c>
      <c r="L33" s="2">
        <v>8750</v>
      </c>
      <c r="M33" s="2">
        <v>0</v>
      </c>
      <c r="N33" s="2">
        <v>0</v>
      </c>
      <c r="O33" s="18">
        <f t="shared" si="0"/>
        <v>35000</v>
      </c>
      <c r="P33" s="2" t="s">
        <v>86</v>
      </c>
      <c r="Q33" s="2" t="s">
        <v>90</v>
      </c>
      <c r="R33" s="2">
        <f t="shared" si="1"/>
        <v>8750</v>
      </c>
      <c r="S33" s="2">
        <f t="shared" si="1"/>
        <v>0</v>
      </c>
      <c r="T33" s="2">
        <f t="shared" si="2"/>
        <v>8750</v>
      </c>
      <c r="U33" s="11">
        <v>33253</v>
      </c>
      <c r="V33" s="2"/>
    </row>
    <row r="34" spans="4:22">
      <c r="D34" s="2">
        <v>25</v>
      </c>
      <c r="E34" s="2" t="s">
        <v>2705</v>
      </c>
      <c r="F34" s="2" t="s">
        <v>2706</v>
      </c>
      <c r="G34" s="2" t="s">
        <v>28</v>
      </c>
      <c r="H34" s="2" t="s">
        <v>34</v>
      </c>
      <c r="I34" s="2" t="s">
        <v>29</v>
      </c>
      <c r="J34" s="2" t="s">
        <v>599</v>
      </c>
      <c r="K34" s="2">
        <v>16500</v>
      </c>
      <c r="L34" s="2">
        <v>5500</v>
      </c>
      <c r="M34" s="2">
        <v>0</v>
      </c>
      <c r="N34" s="2">
        <v>0</v>
      </c>
      <c r="O34" s="18">
        <f t="shared" si="0"/>
        <v>22000</v>
      </c>
      <c r="P34" s="2" t="s">
        <v>86</v>
      </c>
      <c r="Q34" s="2" t="s">
        <v>1097</v>
      </c>
      <c r="R34" s="2">
        <f t="shared" si="1"/>
        <v>5500</v>
      </c>
      <c r="S34" s="2">
        <f t="shared" si="1"/>
        <v>0</v>
      </c>
      <c r="T34" s="2">
        <f t="shared" si="2"/>
        <v>5500</v>
      </c>
      <c r="U34" s="11">
        <v>33253</v>
      </c>
      <c r="V34" s="2"/>
    </row>
    <row r="35" spans="4:22">
      <c r="D35" s="2">
        <v>26</v>
      </c>
      <c r="E35" s="2" t="s">
        <v>2707</v>
      </c>
      <c r="F35" s="2" t="s">
        <v>2708</v>
      </c>
      <c r="G35" s="2" t="s">
        <v>28</v>
      </c>
      <c r="H35" s="2" t="s">
        <v>34</v>
      </c>
      <c r="I35" s="2" t="s">
        <v>29</v>
      </c>
      <c r="J35" s="2" t="s">
        <v>45</v>
      </c>
      <c r="K35" s="2">
        <v>26250</v>
      </c>
      <c r="L35" s="2">
        <v>8750</v>
      </c>
      <c r="M35" s="2">
        <v>0</v>
      </c>
      <c r="N35" s="2">
        <v>0</v>
      </c>
      <c r="O35" s="18">
        <f t="shared" si="0"/>
        <v>35000</v>
      </c>
      <c r="P35" s="2" t="s">
        <v>2114</v>
      </c>
      <c r="Q35" s="2" t="s">
        <v>28</v>
      </c>
      <c r="R35" s="2">
        <f t="shared" si="1"/>
        <v>8750</v>
      </c>
      <c r="S35" s="2">
        <f t="shared" si="1"/>
        <v>0</v>
      </c>
      <c r="T35" s="2">
        <f t="shared" si="2"/>
        <v>8750</v>
      </c>
      <c r="U35" s="11">
        <v>33263</v>
      </c>
      <c r="V35" s="2"/>
    </row>
    <row r="36" spans="4:22">
      <c r="D36" s="2">
        <v>27</v>
      </c>
      <c r="E36" s="2" t="s">
        <v>2709</v>
      </c>
      <c r="F36" s="2" t="s">
        <v>2710</v>
      </c>
      <c r="G36" s="2" t="s">
        <v>28</v>
      </c>
      <c r="H36" s="2" t="s">
        <v>34</v>
      </c>
      <c r="I36" s="2" t="s">
        <v>29</v>
      </c>
      <c r="J36" s="2" t="s">
        <v>2508</v>
      </c>
      <c r="K36" s="2">
        <v>26250</v>
      </c>
      <c r="L36" s="2">
        <v>8750</v>
      </c>
      <c r="M36" s="2">
        <v>0</v>
      </c>
      <c r="N36" s="2">
        <v>0</v>
      </c>
      <c r="O36" s="18">
        <f t="shared" si="0"/>
        <v>35000</v>
      </c>
      <c r="P36" s="2" t="s">
        <v>1036</v>
      </c>
      <c r="Q36" s="2" t="s">
        <v>1153</v>
      </c>
      <c r="R36" s="2">
        <f t="shared" si="1"/>
        <v>8750</v>
      </c>
      <c r="S36" s="2">
        <f t="shared" si="1"/>
        <v>0</v>
      </c>
      <c r="T36" s="2">
        <f t="shared" si="2"/>
        <v>8750</v>
      </c>
      <c r="U36" s="11">
        <v>33263</v>
      </c>
      <c r="V36" s="2"/>
    </row>
    <row r="37" spans="4:22">
      <c r="D37" s="2">
        <v>28</v>
      </c>
      <c r="E37" s="2" t="s">
        <v>2711</v>
      </c>
      <c r="F37" s="2" t="s">
        <v>768</v>
      </c>
      <c r="G37" s="2" t="s">
        <v>28</v>
      </c>
      <c r="H37" s="2" t="s">
        <v>34</v>
      </c>
      <c r="I37" s="2" t="s">
        <v>29</v>
      </c>
      <c r="J37" s="2" t="s">
        <v>45</v>
      </c>
      <c r="K37" s="2">
        <v>26250</v>
      </c>
      <c r="L37" s="2">
        <v>8750</v>
      </c>
      <c r="M37" s="2">
        <v>0</v>
      </c>
      <c r="N37" s="2">
        <v>0</v>
      </c>
      <c r="O37" s="18">
        <f t="shared" si="0"/>
        <v>35000</v>
      </c>
      <c r="P37" s="2" t="s">
        <v>2114</v>
      </c>
      <c r="Q37" s="2" t="s">
        <v>28</v>
      </c>
      <c r="R37" s="2">
        <f t="shared" si="1"/>
        <v>8750</v>
      </c>
      <c r="S37" s="2">
        <f t="shared" si="1"/>
        <v>0</v>
      </c>
      <c r="T37" s="2">
        <f t="shared" si="2"/>
        <v>8750</v>
      </c>
      <c r="U37" s="11">
        <v>33259</v>
      </c>
      <c r="V37" s="2"/>
    </row>
    <row r="38" spans="4:22">
      <c r="D38" s="2">
        <v>29</v>
      </c>
      <c r="E38" s="2" t="s">
        <v>2712</v>
      </c>
      <c r="F38" s="2" t="s">
        <v>2713</v>
      </c>
      <c r="G38" s="2" t="s">
        <v>28</v>
      </c>
      <c r="H38" s="2" t="s">
        <v>34</v>
      </c>
      <c r="I38" s="2" t="s">
        <v>29</v>
      </c>
      <c r="J38" s="2" t="s">
        <v>336</v>
      </c>
      <c r="K38" s="2">
        <v>5590</v>
      </c>
      <c r="L38" s="2">
        <v>1680</v>
      </c>
      <c r="M38" s="2">
        <v>0</v>
      </c>
      <c r="N38" s="2">
        <v>0</v>
      </c>
      <c r="O38" s="18">
        <f t="shared" si="0"/>
        <v>7270</v>
      </c>
      <c r="P38" s="2" t="s">
        <v>931</v>
      </c>
      <c r="Q38" s="2" t="s">
        <v>2714</v>
      </c>
      <c r="R38" s="2">
        <f t="shared" si="1"/>
        <v>1680</v>
      </c>
      <c r="S38" s="2">
        <f t="shared" si="1"/>
        <v>0</v>
      </c>
      <c r="T38" s="2">
        <f t="shared" si="2"/>
        <v>1680</v>
      </c>
      <c r="U38" s="11">
        <v>33309</v>
      </c>
      <c r="V38" s="2"/>
    </row>
    <row r="39" spans="4:22">
      <c r="D39" s="2">
        <v>30</v>
      </c>
      <c r="E39" s="2" t="s">
        <v>2715</v>
      </c>
      <c r="F39" s="2" t="s">
        <v>2706</v>
      </c>
      <c r="G39" s="2" t="s">
        <v>28</v>
      </c>
      <c r="H39" s="2" t="s">
        <v>1025</v>
      </c>
      <c r="I39" s="2" t="s">
        <v>29</v>
      </c>
      <c r="J39" s="2" t="s">
        <v>2691</v>
      </c>
      <c r="K39" s="2">
        <v>25500</v>
      </c>
      <c r="L39" s="2">
        <v>8500</v>
      </c>
      <c r="M39" s="2">
        <v>0</v>
      </c>
      <c r="N39" s="2">
        <v>0</v>
      </c>
      <c r="O39" s="18">
        <f t="shared" si="0"/>
        <v>34000</v>
      </c>
      <c r="P39" s="2" t="s">
        <v>86</v>
      </c>
      <c r="Q39" s="2" t="s">
        <v>1097</v>
      </c>
      <c r="R39" s="2">
        <f t="shared" si="1"/>
        <v>8500</v>
      </c>
      <c r="S39" s="2">
        <f t="shared" si="1"/>
        <v>0</v>
      </c>
      <c r="T39" s="2">
        <f t="shared" si="2"/>
        <v>8500</v>
      </c>
      <c r="U39" s="11">
        <v>33316</v>
      </c>
      <c r="V39" s="2"/>
    </row>
    <row r="40" spans="4:22">
      <c r="D40" s="2">
        <v>31</v>
      </c>
      <c r="E40" s="2" t="s">
        <v>2716</v>
      </c>
      <c r="F40" s="2" t="s">
        <v>2717</v>
      </c>
      <c r="G40" s="2" t="s">
        <v>28</v>
      </c>
      <c r="H40" s="2" t="s">
        <v>34</v>
      </c>
      <c r="I40" s="2" t="s">
        <v>29</v>
      </c>
      <c r="J40" s="2" t="s">
        <v>2681</v>
      </c>
      <c r="K40" s="2">
        <v>26250</v>
      </c>
      <c r="L40" s="2">
        <v>8750</v>
      </c>
      <c r="M40" s="2">
        <v>0</v>
      </c>
      <c r="N40" s="2">
        <v>0</v>
      </c>
      <c r="O40" s="18">
        <f t="shared" si="0"/>
        <v>35000</v>
      </c>
      <c r="P40" s="2" t="s">
        <v>931</v>
      </c>
      <c r="Q40" s="2" t="s">
        <v>384</v>
      </c>
      <c r="R40" s="2">
        <f t="shared" si="1"/>
        <v>8750</v>
      </c>
      <c r="S40" s="2">
        <f t="shared" si="1"/>
        <v>0</v>
      </c>
      <c r="T40" s="2">
        <f t="shared" si="2"/>
        <v>8750</v>
      </c>
      <c r="U40" s="11">
        <v>33318</v>
      </c>
      <c r="V40" s="2"/>
    </row>
    <row r="41" spans="4:22">
      <c r="D41" s="2">
        <v>32</v>
      </c>
      <c r="E41" s="2" t="s">
        <v>2718</v>
      </c>
      <c r="F41" s="2" t="s">
        <v>1779</v>
      </c>
      <c r="G41" s="2" t="s">
        <v>28</v>
      </c>
      <c r="H41" s="2" t="s">
        <v>34</v>
      </c>
      <c r="I41" s="2" t="s">
        <v>29</v>
      </c>
      <c r="J41" s="2" t="s">
        <v>241</v>
      </c>
      <c r="K41" s="2">
        <v>26250</v>
      </c>
      <c r="L41" s="2">
        <v>8750</v>
      </c>
      <c r="M41" s="2">
        <v>0</v>
      </c>
      <c r="N41" s="2">
        <v>0</v>
      </c>
      <c r="O41" s="18">
        <f t="shared" si="0"/>
        <v>35000</v>
      </c>
      <c r="P41" s="2" t="s">
        <v>2114</v>
      </c>
      <c r="Q41" s="2" t="s">
        <v>28</v>
      </c>
      <c r="R41" s="2">
        <f t="shared" si="1"/>
        <v>8750</v>
      </c>
      <c r="S41" s="2">
        <f t="shared" si="1"/>
        <v>0</v>
      </c>
      <c r="T41" s="2">
        <f t="shared" si="2"/>
        <v>8750</v>
      </c>
      <c r="U41" s="11">
        <v>33318</v>
      </c>
      <c r="V41" s="2"/>
    </row>
    <row r="42" spans="4:22">
      <c r="D42" s="2">
        <v>33</v>
      </c>
      <c r="E42" s="2" t="s">
        <v>2719</v>
      </c>
      <c r="F42" s="2" t="s">
        <v>2720</v>
      </c>
      <c r="G42" s="2" t="s">
        <v>28</v>
      </c>
      <c r="H42" s="2" t="s">
        <v>34</v>
      </c>
      <c r="I42" s="2" t="s">
        <v>39</v>
      </c>
      <c r="J42" s="2" t="s">
        <v>64</v>
      </c>
      <c r="K42" s="2">
        <v>18750</v>
      </c>
      <c r="L42" s="2">
        <v>6250</v>
      </c>
      <c r="M42" s="2">
        <v>0</v>
      </c>
      <c r="N42" s="2">
        <v>0</v>
      </c>
      <c r="O42" s="18">
        <f t="shared" si="0"/>
        <v>25000</v>
      </c>
      <c r="P42" s="2" t="s">
        <v>2110</v>
      </c>
      <c r="Q42" s="2" t="s">
        <v>115</v>
      </c>
      <c r="R42" s="2">
        <f t="shared" si="1"/>
        <v>6250</v>
      </c>
      <c r="S42" s="2">
        <f t="shared" si="1"/>
        <v>0</v>
      </c>
      <c r="T42" s="2">
        <f t="shared" si="2"/>
        <v>6250</v>
      </c>
      <c r="U42" s="11">
        <v>33327</v>
      </c>
      <c r="V42" s="2"/>
    </row>
    <row r="43" spans="4:22">
      <c r="D43" s="2">
        <v>34</v>
      </c>
      <c r="E43" s="2" t="s">
        <v>2721</v>
      </c>
      <c r="F43" s="2" t="s">
        <v>2722</v>
      </c>
      <c r="G43" s="2" t="s">
        <v>28</v>
      </c>
      <c r="H43" s="2" t="s">
        <v>34</v>
      </c>
      <c r="I43" s="2" t="s">
        <v>29</v>
      </c>
      <c r="J43" s="2" t="s">
        <v>45</v>
      </c>
      <c r="K43" s="2">
        <v>26250</v>
      </c>
      <c r="L43" s="2">
        <v>8750</v>
      </c>
      <c r="M43" s="2">
        <v>0</v>
      </c>
      <c r="N43" s="2">
        <v>0</v>
      </c>
      <c r="O43" s="18">
        <f t="shared" si="0"/>
        <v>35000</v>
      </c>
      <c r="P43" s="2" t="s">
        <v>2114</v>
      </c>
      <c r="Q43" s="2" t="s">
        <v>28</v>
      </c>
      <c r="R43" s="2">
        <f t="shared" si="1"/>
        <v>8750</v>
      </c>
      <c r="S43" s="2">
        <f t="shared" si="1"/>
        <v>0</v>
      </c>
      <c r="T43" s="2">
        <f t="shared" si="2"/>
        <v>8750</v>
      </c>
      <c r="U43" s="11">
        <v>33327</v>
      </c>
      <c r="V43" s="2"/>
    </row>
  </sheetData>
  <mergeCells count="2">
    <mergeCell ref="K5:O5"/>
    <mergeCell ref="R5:T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C2:V28"/>
  <sheetViews>
    <sheetView workbookViewId="0">
      <selection activeCell="A9" sqref="A9:XFD10"/>
    </sheetView>
  </sheetViews>
  <sheetFormatPr defaultRowHeight="15"/>
  <sheetData>
    <row r="2" spans="3:22" ht="18">
      <c r="C2" s="1"/>
      <c r="D2" s="3"/>
      <c r="E2" s="3"/>
      <c r="F2" s="3"/>
      <c r="G2" s="4" t="s">
        <v>0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1"/>
      <c r="V2" s="1"/>
    </row>
    <row r="3" spans="3:22" ht="15.75">
      <c r="C3" s="1"/>
      <c r="D3" s="3"/>
      <c r="E3" s="3"/>
      <c r="F3" s="3" t="s">
        <v>23</v>
      </c>
      <c r="G3" s="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 t="s">
        <v>22</v>
      </c>
      <c r="T3" s="3"/>
      <c r="U3" s="1"/>
      <c r="V3" s="1"/>
    </row>
    <row r="4" spans="3:22">
      <c r="C4" s="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"/>
      <c r="V4" s="1"/>
    </row>
    <row r="5" spans="3:22">
      <c r="C5" s="1"/>
      <c r="D5" s="7" t="s">
        <v>2957</v>
      </c>
      <c r="E5" s="7" t="s">
        <v>2</v>
      </c>
      <c r="F5" s="7" t="s">
        <v>3</v>
      </c>
      <c r="G5" s="7" t="s">
        <v>4</v>
      </c>
      <c r="H5" s="7" t="s">
        <v>5</v>
      </c>
      <c r="I5" s="7" t="s">
        <v>6</v>
      </c>
      <c r="J5" s="7" t="s">
        <v>7</v>
      </c>
      <c r="K5" s="32" t="s">
        <v>8</v>
      </c>
      <c r="L5" s="32"/>
      <c r="M5" s="32"/>
      <c r="N5" s="32"/>
      <c r="O5" s="32"/>
      <c r="P5" s="7" t="s">
        <v>16</v>
      </c>
      <c r="Q5" s="7" t="s">
        <v>17</v>
      </c>
      <c r="R5" s="32" t="s">
        <v>18</v>
      </c>
      <c r="S5" s="32"/>
      <c r="T5" s="32"/>
      <c r="U5" s="30" t="s">
        <v>19</v>
      </c>
      <c r="V5" s="7" t="s">
        <v>21</v>
      </c>
    </row>
    <row r="6" spans="3:22">
      <c r="C6" s="1"/>
      <c r="D6" s="8" t="s">
        <v>2958</v>
      </c>
      <c r="E6" s="8"/>
      <c r="F6" s="8"/>
      <c r="G6" s="8"/>
      <c r="H6" s="8"/>
      <c r="I6" s="8"/>
      <c r="J6" s="8"/>
      <c r="K6" s="30" t="s">
        <v>9</v>
      </c>
      <c r="L6" s="30" t="s">
        <v>10</v>
      </c>
      <c r="M6" s="30" t="s">
        <v>11</v>
      </c>
      <c r="N6" s="30" t="s">
        <v>12</v>
      </c>
      <c r="O6" s="30" t="s">
        <v>14</v>
      </c>
      <c r="P6" s="8"/>
      <c r="Q6" s="8"/>
      <c r="R6" s="30" t="s">
        <v>10</v>
      </c>
      <c r="S6" s="30" t="s">
        <v>11</v>
      </c>
      <c r="T6" s="30" t="s">
        <v>14</v>
      </c>
      <c r="U6" s="30" t="s">
        <v>20</v>
      </c>
      <c r="V6" s="8"/>
    </row>
    <row r="7" spans="3:22">
      <c r="C7" s="1"/>
      <c r="D7" s="9"/>
      <c r="E7" s="9"/>
      <c r="F7" s="9"/>
      <c r="G7" s="9"/>
      <c r="H7" s="9"/>
      <c r="I7" s="9"/>
      <c r="J7" s="9"/>
      <c r="K7" s="30"/>
      <c r="L7" s="30"/>
      <c r="M7" s="30"/>
      <c r="N7" s="30" t="s">
        <v>13</v>
      </c>
      <c r="O7" s="30" t="s">
        <v>15</v>
      </c>
      <c r="P7" s="9"/>
      <c r="Q7" s="9"/>
      <c r="R7" s="30" t="s">
        <v>15</v>
      </c>
      <c r="S7" s="30" t="s">
        <v>15</v>
      </c>
      <c r="T7" s="30" t="s">
        <v>15</v>
      </c>
      <c r="U7" s="30"/>
      <c r="V7" s="9"/>
    </row>
    <row r="8" spans="3:22">
      <c r="C8" s="1"/>
      <c r="D8" s="30">
        <v>1</v>
      </c>
      <c r="E8" s="30">
        <v>2</v>
      </c>
      <c r="F8" s="30">
        <v>3</v>
      </c>
      <c r="G8" s="30">
        <v>4</v>
      </c>
      <c r="H8" s="30">
        <v>5</v>
      </c>
      <c r="I8" s="30">
        <v>6</v>
      </c>
      <c r="J8" s="30">
        <v>7</v>
      </c>
      <c r="K8" s="30">
        <v>8</v>
      </c>
      <c r="L8" s="30">
        <v>9</v>
      </c>
      <c r="M8" s="30">
        <v>10</v>
      </c>
      <c r="N8" s="30">
        <v>11</v>
      </c>
      <c r="O8" s="30">
        <v>12</v>
      </c>
      <c r="P8" s="30">
        <v>13</v>
      </c>
      <c r="Q8" s="30">
        <v>14</v>
      </c>
      <c r="R8" s="30">
        <v>15</v>
      </c>
      <c r="S8" s="30">
        <v>16</v>
      </c>
      <c r="T8" s="30">
        <v>17</v>
      </c>
      <c r="U8" s="30">
        <v>18</v>
      </c>
      <c r="V8" s="30">
        <v>19</v>
      </c>
    </row>
    <row r="9" spans="3:22" ht="18">
      <c r="D9" s="2"/>
      <c r="E9" s="10" t="s">
        <v>2797</v>
      </c>
      <c r="F9" s="2"/>
      <c r="G9" s="2"/>
      <c r="H9" s="2"/>
      <c r="I9" s="2"/>
      <c r="J9" s="2"/>
      <c r="K9" s="2"/>
      <c r="L9" s="2"/>
      <c r="M9" s="2"/>
      <c r="N9" s="2"/>
      <c r="O9" s="18"/>
      <c r="P9" s="2"/>
      <c r="Q9" s="2"/>
      <c r="R9" s="2"/>
      <c r="S9" s="2"/>
      <c r="T9" s="2"/>
      <c r="U9" s="2"/>
      <c r="V9" s="2"/>
    </row>
    <row r="10" spans="3:22">
      <c r="D10" s="2">
        <v>1</v>
      </c>
      <c r="E10" s="2" t="s">
        <v>2798</v>
      </c>
      <c r="F10" s="2" t="s">
        <v>2799</v>
      </c>
      <c r="G10" s="2" t="s">
        <v>28</v>
      </c>
      <c r="H10" s="2" t="s">
        <v>1068</v>
      </c>
      <c r="I10" s="2" t="s">
        <v>29</v>
      </c>
      <c r="J10" s="2" t="s">
        <v>730</v>
      </c>
      <c r="K10" s="2">
        <v>21500</v>
      </c>
      <c r="L10" s="2">
        <v>5500</v>
      </c>
      <c r="M10" s="2">
        <v>0</v>
      </c>
      <c r="N10" s="2">
        <v>0</v>
      </c>
      <c r="O10" s="18">
        <f t="shared" ref="O10:O28" si="0">K10+L10+M10+N10</f>
        <v>27000</v>
      </c>
      <c r="P10" s="2" t="s">
        <v>2502</v>
      </c>
      <c r="Q10" s="2" t="s">
        <v>2800</v>
      </c>
      <c r="R10" s="2">
        <f t="shared" ref="R10:S28" si="1">L10</f>
        <v>5500</v>
      </c>
      <c r="S10" s="2">
        <f t="shared" si="1"/>
        <v>0</v>
      </c>
      <c r="T10" s="2">
        <f t="shared" ref="T10:T28" si="2">R10+S10</f>
        <v>5500</v>
      </c>
      <c r="U10" s="11">
        <v>33780</v>
      </c>
      <c r="V10" s="2"/>
    </row>
    <row r="11" spans="3:22">
      <c r="D11" s="2">
        <v>2</v>
      </c>
      <c r="E11" s="2" t="s">
        <v>2801</v>
      </c>
      <c r="F11" s="2" t="s">
        <v>2802</v>
      </c>
      <c r="G11" s="2" t="s">
        <v>28</v>
      </c>
      <c r="H11" s="2" t="s">
        <v>1025</v>
      </c>
      <c r="I11" s="2" t="s">
        <v>29</v>
      </c>
      <c r="J11" s="2" t="s">
        <v>1467</v>
      </c>
      <c r="K11" s="2">
        <v>26250</v>
      </c>
      <c r="L11" s="2">
        <v>8750</v>
      </c>
      <c r="M11" s="2">
        <v>0</v>
      </c>
      <c r="N11" s="2">
        <v>0</v>
      </c>
      <c r="O11" s="18">
        <f t="shared" si="0"/>
        <v>35000</v>
      </c>
      <c r="P11" s="2" t="s">
        <v>86</v>
      </c>
      <c r="Q11" s="2" t="s">
        <v>782</v>
      </c>
      <c r="R11" s="2">
        <f t="shared" si="1"/>
        <v>8750</v>
      </c>
      <c r="S11" s="2">
        <f t="shared" si="1"/>
        <v>0</v>
      </c>
      <c r="T11" s="2">
        <f t="shared" si="2"/>
        <v>8750</v>
      </c>
      <c r="U11" s="11">
        <v>33784</v>
      </c>
      <c r="V11" s="2"/>
    </row>
    <row r="12" spans="3:22">
      <c r="D12" s="2">
        <v>3</v>
      </c>
      <c r="E12" s="2" t="s">
        <v>2803</v>
      </c>
      <c r="F12" s="2" t="s">
        <v>2804</v>
      </c>
      <c r="G12" s="2" t="s">
        <v>28</v>
      </c>
      <c r="H12" s="2" t="s">
        <v>34</v>
      </c>
      <c r="I12" s="2" t="s">
        <v>29</v>
      </c>
      <c r="J12" s="2" t="s">
        <v>2805</v>
      </c>
      <c r="K12" s="2">
        <v>26250</v>
      </c>
      <c r="L12" s="2">
        <v>8750</v>
      </c>
      <c r="M12" s="2">
        <v>0</v>
      </c>
      <c r="N12" s="2">
        <v>0</v>
      </c>
      <c r="O12" s="18">
        <f t="shared" si="0"/>
        <v>35000</v>
      </c>
      <c r="P12" s="2" t="s">
        <v>931</v>
      </c>
      <c r="Q12" s="2" t="s">
        <v>28</v>
      </c>
      <c r="R12" s="2">
        <f t="shared" si="1"/>
        <v>8750</v>
      </c>
      <c r="S12" s="2">
        <f t="shared" si="1"/>
        <v>0</v>
      </c>
      <c r="T12" s="2">
        <f t="shared" si="2"/>
        <v>8750</v>
      </c>
      <c r="U12" s="11">
        <v>33868</v>
      </c>
      <c r="V12" s="2"/>
    </row>
    <row r="13" spans="3:22">
      <c r="D13" s="2">
        <v>4</v>
      </c>
      <c r="E13" s="2" t="s">
        <v>2806</v>
      </c>
      <c r="F13" s="2" t="s">
        <v>2807</v>
      </c>
      <c r="G13" s="2" t="s">
        <v>28</v>
      </c>
      <c r="H13" s="2" t="s">
        <v>34</v>
      </c>
      <c r="I13" s="2" t="s">
        <v>39</v>
      </c>
      <c r="J13" s="2" t="s">
        <v>54</v>
      </c>
      <c r="K13" s="2">
        <v>26250</v>
      </c>
      <c r="L13" s="2">
        <v>8750</v>
      </c>
      <c r="M13" s="2">
        <v>0</v>
      </c>
      <c r="N13" s="2">
        <v>0</v>
      </c>
      <c r="O13" s="18">
        <f t="shared" si="0"/>
        <v>35000</v>
      </c>
      <c r="P13" s="2" t="s">
        <v>2114</v>
      </c>
      <c r="Q13" s="2" t="s">
        <v>28</v>
      </c>
      <c r="R13" s="2">
        <f t="shared" si="1"/>
        <v>8750</v>
      </c>
      <c r="S13" s="2">
        <f t="shared" si="1"/>
        <v>0</v>
      </c>
      <c r="T13" s="2">
        <f t="shared" si="2"/>
        <v>8750</v>
      </c>
      <c r="U13" s="11">
        <v>33869</v>
      </c>
      <c r="V13" s="2"/>
    </row>
    <row r="14" spans="3:22">
      <c r="D14" s="2">
        <v>5</v>
      </c>
      <c r="E14" s="2" t="s">
        <v>2808</v>
      </c>
      <c r="F14" s="2" t="s">
        <v>38</v>
      </c>
      <c r="G14" s="2" t="s">
        <v>28</v>
      </c>
      <c r="H14" s="2" t="s">
        <v>34</v>
      </c>
      <c r="I14" s="2" t="s">
        <v>39</v>
      </c>
      <c r="J14" s="2" t="s">
        <v>45</v>
      </c>
      <c r="K14" s="2">
        <v>26250</v>
      </c>
      <c r="L14" s="2">
        <v>8750</v>
      </c>
      <c r="M14" s="2">
        <v>0</v>
      </c>
      <c r="N14" s="2">
        <v>0</v>
      </c>
      <c r="O14" s="18">
        <f t="shared" si="0"/>
        <v>35000</v>
      </c>
      <c r="P14" s="2" t="s">
        <v>86</v>
      </c>
      <c r="Q14" s="2" t="s">
        <v>42</v>
      </c>
      <c r="R14" s="2">
        <f t="shared" si="1"/>
        <v>8750</v>
      </c>
      <c r="S14" s="2">
        <f t="shared" si="1"/>
        <v>0</v>
      </c>
      <c r="T14" s="2">
        <f t="shared" si="2"/>
        <v>8750</v>
      </c>
      <c r="U14" s="11">
        <v>33869</v>
      </c>
      <c r="V14" s="2"/>
    </row>
    <row r="15" spans="3:22">
      <c r="D15" s="2">
        <v>6</v>
      </c>
      <c r="E15" s="2" t="s">
        <v>2809</v>
      </c>
      <c r="F15" s="2" t="s">
        <v>2810</v>
      </c>
      <c r="G15" s="2" t="s">
        <v>28</v>
      </c>
      <c r="H15" s="2" t="s">
        <v>34</v>
      </c>
      <c r="I15" s="2" t="s">
        <v>29</v>
      </c>
      <c r="J15" s="2" t="s">
        <v>755</v>
      </c>
      <c r="K15" s="2">
        <v>32175</v>
      </c>
      <c r="L15" s="2">
        <v>10752</v>
      </c>
      <c r="M15" s="2">
        <v>0</v>
      </c>
      <c r="N15" s="2">
        <v>0</v>
      </c>
      <c r="O15" s="18">
        <f t="shared" si="0"/>
        <v>42927</v>
      </c>
      <c r="P15" s="2" t="s">
        <v>931</v>
      </c>
      <c r="Q15" s="2" t="s">
        <v>365</v>
      </c>
      <c r="R15" s="2">
        <f t="shared" si="1"/>
        <v>10752</v>
      </c>
      <c r="S15" s="2">
        <f t="shared" si="1"/>
        <v>0</v>
      </c>
      <c r="T15" s="2">
        <f t="shared" si="2"/>
        <v>10752</v>
      </c>
      <c r="U15" s="11">
        <v>33871</v>
      </c>
      <c r="V15" s="2"/>
    </row>
    <row r="16" spans="3:22">
      <c r="D16" s="2">
        <v>7</v>
      </c>
      <c r="E16" s="2" t="s">
        <v>2811</v>
      </c>
      <c r="F16" s="2" t="s">
        <v>2812</v>
      </c>
      <c r="G16" s="2" t="s">
        <v>28</v>
      </c>
      <c r="H16" s="2" t="s">
        <v>34</v>
      </c>
      <c r="I16" s="2" t="s">
        <v>29</v>
      </c>
      <c r="J16" s="2" t="s">
        <v>1627</v>
      </c>
      <c r="K16" s="2">
        <v>22800</v>
      </c>
      <c r="L16" s="2">
        <v>7600</v>
      </c>
      <c r="M16" s="2">
        <v>0</v>
      </c>
      <c r="N16" s="2">
        <v>0</v>
      </c>
      <c r="O16" s="18">
        <f t="shared" si="0"/>
        <v>30400</v>
      </c>
      <c r="P16" s="2" t="s">
        <v>906</v>
      </c>
      <c r="Q16" s="2" t="s">
        <v>2178</v>
      </c>
      <c r="R16" s="2">
        <f t="shared" si="1"/>
        <v>7600</v>
      </c>
      <c r="S16" s="2">
        <f t="shared" si="1"/>
        <v>0</v>
      </c>
      <c r="T16" s="2">
        <f t="shared" si="2"/>
        <v>7600</v>
      </c>
      <c r="U16" s="11">
        <v>33898</v>
      </c>
      <c r="V16" s="2"/>
    </row>
    <row r="17" spans="4:22">
      <c r="D17" s="2">
        <v>8</v>
      </c>
      <c r="E17" s="2" t="s">
        <v>2813</v>
      </c>
      <c r="F17" s="2" t="s">
        <v>2814</v>
      </c>
      <c r="G17" s="2" t="s">
        <v>28</v>
      </c>
      <c r="H17" s="2" t="s">
        <v>1025</v>
      </c>
      <c r="I17" s="2" t="s">
        <v>29</v>
      </c>
      <c r="J17" s="2" t="s">
        <v>2625</v>
      </c>
      <c r="K17" s="2">
        <v>30000</v>
      </c>
      <c r="L17" s="2">
        <v>10000</v>
      </c>
      <c r="M17" s="2">
        <v>0</v>
      </c>
      <c r="N17" s="2">
        <v>0</v>
      </c>
      <c r="O17" s="18">
        <f t="shared" si="0"/>
        <v>40000</v>
      </c>
      <c r="P17" s="2" t="s">
        <v>931</v>
      </c>
      <c r="Q17" s="2" t="s">
        <v>280</v>
      </c>
      <c r="R17" s="2">
        <f t="shared" si="1"/>
        <v>10000</v>
      </c>
      <c r="S17" s="2">
        <f t="shared" si="1"/>
        <v>0</v>
      </c>
      <c r="T17" s="2">
        <f t="shared" si="2"/>
        <v>10000</v>
      </c>
      <c r="U17" s="11">
        <v>33899</v>
      </c>
      <c r="V17" s="2"/>
    </row>
    <row r="18" spans="4:22">
      <c r="D18" s="2">
        <v>9</v>
      </c>
      <c r="E18" s="2" t="s">
        <v>2815</v>
      </c>
      <c r="F18" s="2" t="s">
        <v>2266</v>
      </c>
      <c r="G18" s="2" t="s">
        <v>28</v>
      </c>
      <c r="H18" s="2" t="s">
        <v>34</v>
      </c>
      <c r="I18" s="2" t="s">
        <v>29</v>
      </c>
      <c r="J18" s="2" t="s">
        <v>2751</v>
      </c>
      <c r="K18" s="2">
        <v>24750</v>
      </c>
      <c r="L18" s="2">
        <v>8250</v>
      </c>
      <c r="M18" s="2">
        <v>0</v>
      </c>
      <c r="N18" s="2">
        <v>0</v>
      </c>
      <c r="O18" s="18">
        <f t="shared" si="0"/>
        <v>33000</v>
      </c>
      <c r="P18" s="2" t="s">
        <v>931</v>
      </c>
      <c r="Q18" s="2" t="s">
        <v>2714</v>
      </c>
      <c r="R18" s="2">
        <f t="shared" si="1"/>
        <v>8250</v>
      </c>
      <c r="S18" s="2">
        <f t="shared" si="1"/>
        <v>0</v>
      </c>
      <c r="T18" s="2">
        <f t="shared" si="2"/>
        <v>8250</v>
      </c>
      <c r="U18" s="11">
        <v>33633</v>
      </c>
      <c r="V18" s="2"/>
    </row>
    <row r="19" spans="4:22">
      <c r="D19" s="2">
        <v>10</v>
      </c>
      <c r="E19" s="2" t="s">
        <v>2816</v>
      </c>
      <c r="F19" s="2" t="s">
        <v>2678</v>
      </c>
      <c r="G19" s="2" t="s">
        <v>28</v>
      </c>
      <c r="H19" s="2" t="s">
        <v>34</v>
      </c>
      <c r="I19" s="2" t="s">
        <v>29</v>
      </c>
      <c r="J19" s="2" t="s">
        <v>2679</v>
      </c>
      <c r="K19" s="2">
        <v>26250</v>
      </c>
      <c r="L19" s="2">
        <v>8750</v>
      </c>
      <c r="M19" s="2">
        <v>0</v>
      </c>
      <c r="N19" s="2">
        <v>0</v>
      </c>
      <c r="O19" s="18">
        <f t="shared" si="0"/>
        <v>35000</v>
      </c>
      <c r="P19" s="2" t="s">
        <v>2114</v>
      </c>
      <c r="Q19" s="2" t="s">
        <v>217</v>
      </c>
      <c r="R19" s="2">
        <f t="shared" si="1"/>
        <v>8750</v>
      </c>
      <c r="S19" s="2">
        <f t="shared" si="1"/>
        <v>0</v>
      </c>
      <c r="T19" s="2">
        <f t="shared" si="2"/>
        <v>8750</v>
      </c>
      <c r="U19" s="11">
        <v>33941</v>
      </c>
      <c r="V19" s="2"/>
    </row>
    <row r="20" spans="4:22">
      <c r="D20" s="2">
        <v>11</v>
      </c>
      <c r="E20" s="2" t="s">
        <v>2817</v>
      </c>
      <c r="F20" s="2" t="s">
        <v>2678</v>
      </c>
      <c r="G20" s="2" t="s">
        <v>28</v>
      </c>
      <c r="H20" s="2" t="s">
        <v>34</v>
      </c>
      <c r="I20" s="2" t="s">
        <v>39</v>
      </c>
      <c r="J20" s="2" t="s">
        <v>2679</v>
      </c>
      <c r="K20" s="2">
        <v>26250</v>
      </c>
      <c r="L20" s="2">
        <v>8750</v>
      </c>
      <c r="M20" s="2">
        <v>0</v>
      </c>
      <c r="N20" s="2">
        <v>0</v>
      </c>
      <c r="O20" s="18">
        <f t="shared" si="0"/>
        <v>35000</v>
      </c>
      <c r="P20" s="2" t="s">
        <v>2114</v>
      </c>
      <c r="Q20" s="2" t="s">
        <v>217</v>
      </c>
      <c r="R20" s="2">
        <f t="shared" si="1"/>
        <v>8750</v>
      </c>
      <c r="S20" s="2">
        <f t="shared" si="1"/>
        <v>0</v>
      </c>
      <c r="T20" s="2">
        <f t="shared" si="2"/>
        <v>8750</v>
      </c>
      <c r="U20" s="11">
        <v>33941</v>
      </c>
      <c r="V20" s="2"/>
    </row>
    <row r="21" spans="4:22">
      <c r="D21" s="2">
        <v>12</v>
      </c>
      <c r="E21" s="2" t="s">
        <v>2818</v>
      </c>
      <c r="F21" s="2" t="s">
        <v>2819</v>
      </c>
      <c r="G21" s="2" t="s">
        <v>28</v>
      </c>
      <c r="H21" s="2" t="s">
        <v>34</v>
      </c>
      <c r="I21" s="2" t="s">
        <v>29</v>
      </c>
      <c r="J21" s="2" t="s">
        <v>1039</v>
      </c>
      <c r="K21" s="2">
        <v>24750</v>
      </c>
      <c r="L21" s="2">
        <v>8250</v>
      </c>
      <c r="M21" s="2">
        <v>0</v>
      </c>
      <c r="N21" s="2">
        <v>0</v>
      </c>
      <c r="O21" s="18">
        <f t="shared" si="0"/>
        <v>33000</v>
      </c>
      <c r="P21" s="2" t="s">
        <v>1036</v>
      </c>
      <c r="Q21" s="2" t="s">
        <v>28</v>
      </c>
      <c r="R21" s="2">
        <f t="shared" si="1"/>
        <v>8250</v>
      </c>
      <c r="S21" s="2">
        <f t="shared" si="1"/>
        <v>0</v>
      </c>
      <c r="T21" s="2">
        <f t="shared" si="2"/>
        <v>8250</v>
      </c>
      <c r="U21" s="11">
        <v>33967</v>
      </c>
      <c r="V21" s="2"/>
    </row>
    <row r="22" spans="4:22">
      <c r="D22" s="2">
        <v>13</v>
      </c>
      <c r="E22" s="2" t="s">
        <v>2820</v>
      </c>
      <c r="F22" s="2" t="s">
        <v>2821</v>
      </c>
      <c r="G22" s="2" t="s">
        <v>28</v>
      </c>
      <c r="H22" s="2" t="s">
        <v>34</v>
      </c>
      <c r="I22" s="2" t="s">
        <v>29</v>
      </c>
      <c r="J22" s="2" t="s">
        <v>1467</v>
      </c>
      <c r="K22" s="2">
        <v>13875</v>
      </c>
      <c r="L22" s="2">
        <v>4625</v>
      </c>
      <c r="M22" s="2">
        <v>0</v>
      </c>
      <c r="N22" s="2">
        <v>0</v>
      </c>
      <c r="O22" s="18">
        <f t="shared" si="0"/>
        <v>18500</v>
      </c>
      <c r="P22" s="2" t="s">
        <v>906</v>
      </c>
      <c r="Q22" s="2" t="s">
        <v>2822</v>
      </c>
      <c r="R22" s="2">
        <f t="shared" si="1"/>
        <v>4625</v>
      </c>
      <c r="S22" s="2">
        <f t="shared" si="1"/>
        <v>0</v>
      </c>
      <c r="T22" s="2">
        <f t="shared" si="2"/>
        <v>4625</v>
      </c>
      <c r="U22" s="11">
        <v>33994</v>
      </c>
      <c r="V22" s="2"/>
    </row>
    <row r="23" spans="4:22">
      <c r="D23" s="2">
        <v>14</v>
      </c>
      <c r="E23" s="2" t="s">
        <v>2823</v>
      </c>
      <c r="F23" s="2" t="s">
        <v>2824</v>
      </c>
      <c r="G23" s="2" t="s">
        <v>28</v>
      </c>
      <c r="H23" s="2" t="s">
        <v>1025</v>
      </c>
      <c r="I23" s="2" t="s">
        <v>29</v>
      </c>
      <c r="J23" s="2" t="s">
        <v>45</v>
      </c>
      <c r="K23" s="2">
        <v>24000</v>
      </c>
      <c r="L23" s="2">
        <v>8000</v>
      </c>
      <c r="M23" s="2">
        <v>0</v>
      </c>
      <c r="N23" s="2">
        <v>0</v>
      </c>
      <c r="O23" s="18">
        <f t="shared" si="0"/>
        <v>32000</v>
      </c>
      <c r="P23" s="2" t="s">
        <v>931</v>
      </c>
      <c r="Q23" s="2" t="s">
        <v>2825</v>
      </c>
      <c r="R23" s="2">
        <f t="shared" si="1"/>
        <v>8000</v>
      </c>
      <c r="S23" s="2">
        <f t="shared" si="1"/>
        <v>0</v>
      </c>
      <c r="T23" s="2">
        <f t="shared" si="2"/>
        <v>8000</v>
      </c>
      <c r="U23" s="11">
        <v>34009</v>
      </c>
      <c r="V23" s="2"/>
    </row>
    <row r="24" spans="4:22">
      <c r="D24" s="2">
        <v>15</v>
      </c>
      <c r="E24" s="2" t="s">
        <v>2826</v>
      </c>
      <c r="F24" s="2" t="s">
        <v>2827</v>
      </c>
      <c r="G24" s="2" t="s">
        <v>28</v>
      </c>
      <c r="H24" s="2" t="s">
        <v>34</v>
      </c>
      <c r="I24" s="2" t="s">
        <v>29</v>
      </c>
      <c r="J24" s="2" t="s">
        <v>2751</v>
      </c>
      <c r="K24" s="2">
        <v>15000</v>
      </c>
      <c r="L24" s="2">
        <v>5000</v>
      </c>
      <c r="M24" s="2">
        <v>0</v>
      </c>
      <c r="N24" s="2">
        <v>0</v>
      </c>
      <c r="O24" s="18">
        <f t="shared" si="0"/>
        <v>20000</v>
      </c>
      <c r="P24" s="2" t="s">
        <v>931</v>
      </c>
      <c r="Q24" s="2" t="s">
        <v>1097</v>
      </c>
      <c r="R24" s="2">
        <f t="shared" si="1"/>
        <v>5000</v>
      </c>
      <c r="S24" s="2">
        <f t="shared" si="1"/>
        <v>0</v>
      </c>
      <c r="T24" s="2">
        <f t="shared" si="2"/>
        <v>5000</v>
      </c>
      <c r="U24" s="11">
        <v>34012</v>
      </c>
      <c r="V24" s="2"/>
    </row>
    <row r="25" spans="4:22">
      <c r="D25" s="2">
        <v>16</v>
      </c>
      <c r="E25" s="2" t="s">
        <v>2828</v>
      </c>
      <c r="F25" s="2" t="s">
        <v>2288</v>
      </c>
      <c r="G25" s="2" t="s">
        <v>28</v>
      </c>
      <c r="H25" s="2" t="s">
        <v>1025</v>
      </c>
      <c r="I25" s="2" t="s">
        <v>29</v>
      </c>
      <c r="J25" s="2" t="s">
        <v>1627</v>
      </c>
      <c r="K25" s="2">
        <v>22500</v>
      </c>
      <c r="L25" s="2">
        <v>7500</v>
      </c>
      <c r="M25" s="2">
        <v>0</v>
      </c>
      <c r="N25" s="2">
        <v>0</v>
      </c>
      <c r="O25" s="18">
        <f t="shared" si="0"/>
        <v>30000</v>
      </c>
      <c r="P25" s="2" t="s">
        <v>931</v>
      </c>
      <c r="Q25" s="2" t="s">
        <v>2289</v>
      </c>
      <c r="R25" s="2">
        <f t="shared" si="1"/>
        <v>7500</v>
      </c>
      <c r="S25" s="2">
        <f t="shared" si="1"/>
        <v>0</v>
      </c>
      <c r="T25" s="2">
        <f t="shared" si="2"/>
        <v>7500</v>
      </c>
      <c r="U25" s="11">
        <v>34033</v>
      </c>
      <c r="V25" s="2"/>
    </row>
    <row r="26" spans="4:22">
      <c r="D26" s="2">
        <v>17</v>
      </c>
      <c r="E26" s="2" t="s">
        <v>2829</v>
      </c>
      <c r="F26" s="2" t="s">
        <v>2830</v>
      </c>
      <c r="G26" s="2" t="s">
        <v>28</v>
      </c>
      <c r="H26" s="2" t="s">
        <v>34</v>
      </c>
      <c r="I26" s="2" t="s">
        <v>29</v>
      </c>
      <c r="J26" s="2" t="s">
        <v>755</v>
      </c>
      <c r="K26" s="2">
        <v>27000</v>
      </c>
      <c r="L26" s="2">
        <v>9393</v>
      </c>
      <c r="M26" s="2">
        <v>0</v>
      </c>
      <c r="N26" s="2">
        <v>0</v>
      </c>
      <c r="O26" s="18">
        <f t="shared" si="0"/>
        <v>36393</v>
      </c>
      <c r="P26" s="2" t="s">
        <v>2831</v>
      </c>
      <c r="Q26" s="2" t="s">
        <v>365</v>
      </c>
      <c r="R26" s="2">
        <f t="shared" si="1"/>
        <v>9393</v>
      </c>
      <c r="S26" s="2">
        <f t="shared" si="1"/>
        <v>0</v>
      </c>
      <c r="T26" s="2">
        <f t="shared" si="2"/>
        <v>9393</v>
      </c>
      <c r="U26" s="11">
        <v>34047</v>
      </c>
      <c r="V26" s="2"/>
    </row>
    <row r="27" spans="4:22">
      <c r="D27" s="2">
        <v>18</v>
      </c>
      <c r="E27" s="2" t="s">
        <v>2832</v>
      </c>
      <c r="F27" s="2" t="s">
        <v>2833</v>
      </c>
      <c r="G27" s="2" t="s">
        <v>28</v>
      </c>
      <c r="H27" s="2" t="s">
        <v>34</v>
      </c>
      <c r="I27" s="2" t="s">
        <v>29</v>
      </c>
      <c r="J27" s="2" t="s">
        <v>2834</v>
      </c>
      <c r="K27" s="2">
        <v>15000</v>
      </c>
      <c r="L27" s="2">
        <v>5000</v>
      </c>
      <c r="M27" s="2">
        <v>0</v>
      </c>
      <c r="N27" s="2">
        <v>0</v>
      </c>
      <c r="O27" s="18">
        <f t="shared" si="0"/>
        <v>20000</v>
      </c>
      <c r="P27" s="2" t="s">
        <v>104</v>
      </c>
      <c r="Q27" s="2" t="s">
        <v>1437</v>
      </c>
      <c r="R27" s="2">
        <f t="shared" si="1"/>
        <v>5000</v>
      </c>
      <c r="S27" s="2">
        <f t="shared" si="1"/>
        <v>0</v>
      </c>
      <c r="T27" s="2">
        <f t="shared" si="2"/>
        <v>5000</v>
      </c>
      <c r="U27" s="11">
        <v>34047</v>
      </c>
      <c r="V27" s="2"/>
    </row>
    <row r="28" spans="4:22">
      <c r="D28" s="2">
        <v>19</v>
      </c>
      <c r="E28" s="2" t="s">
        <v>2835</v>
      </c>
      <c r="F28" s="2" t="s">
        <v>38</v>
      </c>
      <c r="G28" s="2" t="s">
        <v>28</v>
      </c>
      <c r="H28" s="2" t="s">
        <v>166</v>
      </c>
      <c r="I28" s="2" t="s">
        <v>29</v>
      </c>
      <c r="J28" s="2" t="s">
        <v>2753</v>
      </c>
      <c r="K28" s="2">
        <v>22750</v>
      </c>
      <c r="L28" s="2">
        <v>7250</v>
      </c>
      <c r="M28" s="2">
        <v>0</v>
      </c>
      <c r="N28" s="2">
        <v>0</v>
      </c>
      <c r="O28" s="18">
        <f t="shared" si="0"/>
        <v>30000</v>
      </c>
      <c r="P28" s="2" t="s">
        <v>86</v>
      </c>
      <c r="Q28" s="2" t="s">
        <v>42</v>
      </c>
      <c r="R28" s="2">
        <f t="shared" si="1"/>
        <v>7250</v>
      </c>
      <c r="S28" s="2">
        <f t="shared" si="1"/>
        <v>0</v>
      </c>
      <c r="T28" s="2">
        <f t="shared" si="2"/>
        <v>7250</v>
      </c>
      <c r="U28" s="11">
        <v>34054</v>
      </c>
      <c r="V28" s="2"/>
    </row>
  </sheetData>
  <mergeCells count="2">
    <mergeCell ref="K5:O5"/>
    <mergeCell ref="R5:T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C3:V18"/>
  <sheetViews>
    <sheetView workbookViewId="0">
      <selection activeCell="A10" sqref="A10:XFD11"/>
    </sheetView>
  </sheetViews>
  <sheetFormatPr defaultRowHeight="15"/>
  <sheetData>
    <row r="3" spans="3:22" ht="18">
      <c r="C3" s="1"/>
      <c r="D3" s="3"/>
      <c r="E3" s="3"/>
      <c r="F3" s="3"/>
      <c r="G3" s="4" t="s">
        <v>0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1"/>
      <c r="V3" s="1"/>
    </row>
    <row r="4" spans="3:22" ht="15.75">
      <c r="C4" s="1"/>
      <c r="D4" s="3"/>
      <c r="E4" s="3"/>
      <c r="F4" s="3" t="s">
        <v>23</v>
      </c>
      <c r="G4" s="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 t="s">
        <v>22</v>
      </c>
      <c r="T4" s="3"/>
      <c r="U4" s="1"/>
      <c r="V4" s="1"/>
    </row>
    <row r="5" spans="3:22">
      <c r="C5" s="1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1"/>
      <c r="V5" s="1"/>
    </row>
    <row r="6" spans="3:22">
      <c r="C6" s="1"/>
      <c r="D6" s="7" t="s">
        <v>2957</v>
      </c>
      <c r="E6" s="7" t="s">
        <v>2</v>
      </c>
      <c r="F6" s="7" t="s">
        <v>3</v>
      </c>
      <c r="G6" s="7" t="s">
        <v>4</v>
      </c>
      <c r="H6" s="7" t="s">
        <v>5</v>
      </c>
      <c r="I6" s="7" t="s">
        <v>6</v>
      </c>
      <c r="J6" s="7" t="s">
        <v>7</v>
      </c>
      <c r="K6" s="32" t="s">
        <v>8</v>
      </c>
      <c r="L6" s="32"/>
      <c r="M6" s="32"/>
      <c r="N6" s="32"/>
      <c r="O6" s="32"/>
      <c r="P6" s="7" t="s">
        <v>16</v>
      </c>
      <c r="Q6" s="7" t="s">
        <v>17</v>
      </c>
      <c r="R6" s="32" t="s">
        <v>18</v>
      </c>
      <c r="S6" s="32"/>
      <c r="T6" s="32"/>
      <c r="U6" s="30" t="s">
        <v>19</v>
      </c>
      <c r="V6" s="7" t="s">
        <v>21</v>
      </c>
    </row>
    <row r="7" spans="3:22">
      <c r="C7" s="1"/>
      <c r="D7" s="8" t="s">
        <v>2958</v>
      </c>
      <c r="E7" s="8"/>
      <c r="F7" s="8"/>
      <c r="G7" s="8"/>
      <c r="H7" s="8"/>
      <c r="I7" s="8"/>
      <c r="J7" s="8"/>
      <c r="K7" s="30" t="s">
        <v>9</v>
      </c>
      <c r="L7" s="30" t="s">
        <v>10</v>
      </c>
      <c r="M7" s="30" t="s">
        <v>11</v>
      </c>
      <c r="N7" s="30" t="s">
        <v>12</v>
      </c>
      <c r="O7" s="30" t="s">
        <v>14</v>
      </c>
      <c r="P7" s="8"/>
      <c r="Q7" s="8"/>
      <c r="R7" s="30" t="s">
        <v>10</v>
      </c>
      <c r="S7" s="30" t="s">
        <v>11</v>
      </c>
      <c r="T7" s="30" t="s">
        <v>14</v>
      </c>
      <c r="U7" s="30" t="s">
        <v>20</v>
      </c>
      <c r="V7" s="8"/>
    </row>
    <row r="8" spans="3:22">
      <c r="C8" s="1"/>
      <c r="D8" s="9"/>
      <c r="E8" s="9"/>
      <c r="F8" s="9"/>
      <c r="G8" s="9"/>
      <c r="H8" s="9"/>
      <c r="I8" s="9"/>
      <c r="J8" s="9"/>
      <c r="K8" s="30"/>
      <c r="L8" s="30"/>
      <c r="M8" s="30"/>
      <c r="N8" s="30" t="s">
        <v>13</v>
      </c>
      <c r="O8" s="30" t="s">
        <v>15</v>
      </c>
      <c r="P8" s="9"/>
      <c r="Q8" s="9"/>
      <c r="R8" s="30" t="s">
        <v>15</v>
      </c>
      <c r="S8" s="30" t="s">
        <v>15</v>
      </c>
      <c r="T8" s="30" t="s">
        <v>15</v>
      </c>
      <c r="U8" s="30"/>
      <c r="V8" s="9"/>
    </row>
    <row r="9" spans="3:22">
      <c r="C9" s="1"/>
      <c r="D9" s="30">
        <v>1</v>
      </c>
      <c r="E9" s="30">
        <v>2</v>
      </c>
      <c r="F9" s="30">
        <v>3</v>
      </c>
      <c r="G9" s="30">
        <v>4</v>
      </c>
      <c r="H9" s="30">
        <v>5</v>
      </c>
      <c r="I9" s="30">
        <v>6</v>
      </c>
      <c r="J9" s="30">
        <v>7</v>
      </c>
      <c r="K9" s="30">
        <v>8</v>
      </c>
      <c r="L9" s="30">
        <v>9</v>
      </c>
      <c r="M9" s="30">
        <v>10</v>
      </c>
      <c r="N9" s="30">
        <v>11</v>
      </c>
      <c r="O9" s="30">
        <v>12</v>
      </c>
      <c r="P9" s="30">
        <v>13</v>
      </c>
      <c r="Q9" s="30">
        <v>14</v>
      </c>
      <c r="R9" s="30">
        <v>15</v>
      </c>
      <c r="S9" s="30">
        <v>16</v>
      </c>
      <c r="T9" s="30">
        <v>17</v>
      </c>
      <c r="U9" s="30">
        <v>18</v>
      </c>
      <c r="V9" s="30">
        <v>19</v>
      </c>
    </row>
    <row r="10" spans="3:22" ht="18">
      <c r="D10" s="2"/>
      <c r="E10" s="10" t="s">
        <v>2836</v>
      </c>
      <c r="F10" s="2"/>
      <c r="G10" s="2"/>
      <c r="H10" s="2"/>
      <c r="I10" s="2"/>
      <c r="J10" s="2"/>
      <c r="K10" s="2"/>
      <c r="L10" s="2"/>
      <c r="M10" s="2"/>
      <c r="N10" s="2"/>
      <c r="O10" s="18"/>
      <c r="P10" s="2"/>
      <c r="Q10" s="2"/>
      <c r="R10" s="2"/>
      <c r="S10" s="2"/>
      <c r="T10" s="2"/>
      <c r="U10" s="2"/>
      <c r="V10" s="2"/>
    </row>
    <row r="11" spans="3:22">
      <c r="D11" s="2">
        <v>1</v>
      </c>
      <c r="E11" s="2" t="s">
        <v>2837</v>
      </c>
      <c r="F11" s="2" t="s">
        <v>2838</v>
      </c>
      <c r="G11" s="2" t="s">
        <v>28</v>
      </c>
      <c r="H11" s="2" t="s">
        <v>34</v>
      </c>
      <c r="I11" s="2" t="s">
        <v>29</v>
      </c>
      <c r="J11" s="2" t="s">
        <v>2839</v>
      </c>
      <c r="K11" s="2">
        <v>18750</v>
      </c>
      <c r="L11" s="2">
        <v>6250</v>
      </c>
      <c r="M11" s="2">
        <v>0</v>
      </c>
      <c r="N11" s="2">
        <v>0</v>
      </c>
      <c r="O11" s="18">
        <f t="shared" ref="O11:O18" si="0">K11+L11+M11+N11</f>
        <v>25000</v>
      </c>
      <c r="P11" s="2" t="s">
        <v>199</v>
      </c>
      <c r="Q11" s="2" t="s">
        <v>1569</v>
      </c>
      <c r="R11" s="2">
        <f t="shared" ref="R11:S18" si="1">L11</f>
        <v>6250</v>
      </c>
      <c r="S11" s="2">
        <f t="shared" si="1"/>
        <v>0</v>
      </c>
      <c r="T11" s="2">
        <f t="shared" ref="T11:T18" si="2">R11+S11</f>
        <v>6250</v>
      </c>
      <c r="U11" s="11">
        <v>34113</v>
      </c>
      <c r="V11" s="2"/>
    </row>
    <row r="12" spans="3:22">
      <c r="D12" s="2">
        <v>2</v>
      </c>
      <c r="E12" s="2" t="s">
        <v>2840</v>
      </c>
      <c r="F12" s="2" t="s">
        <v>2841</v>
      </c>
      <c r="G12" s="2" t="s">
        <v>28</v>
      </c>
      <c r="H12" s="2" t="s">
        <v>1025</v>
      </c>
      <c r="I12" s="2" t="s">
        <v>39</v>
      </c>
      <c r="J12" s="2" t="s">
        <v>336</v>
      </c>
      <c r="K12" s="2">
        <v>18750</v>
      </c>
      <c r="L12" s="2">
        <v>6250</v>
      </c>
      <c r="M12" s="2">
        <v>0</v>
      </c>
      <c r="N12" s="2">
        <v>0</v>
      </c>
      <c r="O12" s="18">
        <f t="shared" si="0"/>
        <v>25000</v>
      </c>
      <c r="P12" s="2" t="s">
        <v>2325</v>
      </c>
      <c r="Q12" s="2" t="s">
        <v>2842</v>
      </c>
      <c r="R12" s="2">
        <f t="shared" si="1"/>
        <v>6250</v>
      </c>
      <c r="S12" s="2">
        <f t="shared" si="1"/>
        <v>0</v>
      </c>
      <c r="T12" s="2">
        <f t="shared" si="2"/>
        <v>6250</v>
      </c>
      <c r="U12" s="11">
        <v>34201</v>
      </c>
      <c r="V12" s="2"/>
    </row>
    <row r="13" spans="3:22">
      <c r="D13" s="2">
        <v>3</v>
      </c>
      <c r="E13" s="2" t="s">
        <v>2843</v>
      </c>
      <c r="F13" s="2" t="s">
        <v>2706</v>
      </c>
      <c r="G13" s="2" t="s">
        <v>28</v>
      </c>
      <c r="H13" s="2" t="s">
        <v>1025</v>
      </c>
      <c r="I13" s="2" t="s">
        <v>29</v>
      </c>
      <c r="J13" s="2" t="s">
        <v>336</v>
      </c>
      <c r="K13" s="2">
        <v>26250</v>
      </c>
      <c r="L13" s="2">
        <v>8750</v>
      </c>
      <c r="M13" s="2">
        <v>0</v>
      </c>
      <c r="N13" s="2">
        <v>0</v>
      </c>
      <c r="O13" s="18">
        <f t="shared" si="0"/>
        <v>35000</v>
      </c>
      <c r="P13" s="2" t="s">
        <v>86</v>
      </c>
      <c r="Q13" s="2" t="s">
        <v>1097</v>
      </c>
      <c r="R13" s="2">
        <f t="shared" si="1"/>
        <v>8750</v>
      </c>
      <c r="S13" s="2">
        <f t="shared" si="1"/>
        <v>0</v>
      </c>
      <c r="T13" s="2">
        <f t="shared" si="2"/>
        <v>8750</v>
      </c>
      <c r="U13" s="11">
        <v>34201</v>
      </c>
      <c r="V13" s="2"/>
    </row>
    <row r="14" spans="3:22">
      <c r="D14" s="2">
        <v>4</v>
      </c>
      <c r="E14" s="2" t="s">
        <v>2844</v>
      </c>
      <c r="F14" s="2" t="s">
        <v>1249</v>
      </c>
      <c r="G14" s="2" t="s">
        <v>28</v>
      </c>
      <c r="H14" s="2" t="s">
        <v>1068</v>
      </c>
      <c r="I14" s="2" t="s">
        <v>29</v>
      </c>
      <c r="J14" s="2" t="s">
        <v>1559</v>
      </c>
      <c r="K14" s="2">
        <v>26250</v>
      </c>
      <c r="L14" s="2">
        <v>8750</v>
      </c>
      <c r="M14" s="2">
        <v>0</v>
      </c>
      <c r="N14" s="2">
        <v>0</v>
      </c>
      <c r="O14" s="18">
        <f t="shared" si="0"/>
        <v>35000</v>
      </c>
      <c r="P14" s="2" t="s">
        <v>2083</v>
      </c>
      <c r="Q14" s="2" t="s">
        <v>1251</v>
      </c>
      <c r="R14" s="2">
        <f t="shared" si="1"/>
        <v>8750</v>
      </c>
      <c r="S14" s="2">
        <f t="shared" si="1"/>
        <v>0</v>
      </c>
      <c r="T14" s="2">
        <f t="shared" si="2"/>
        <v>8750</v>
      </c>
      <c r="U14" s="11">
        <v>34304</v>
      </c>
      <c r="V14" s="2"/>
    </row>
    <row r="15" spans="3:22">
      <c r="D15" s="2">
        <v>5</v>
      </c>
      <c r="E15" s="2" t="s">
        <v>2845</v>
      </c>
      <c r="F15" s="2" t="s">
        <v>2846</v>
      </c>
      <c r="G15" s="2" t="s">
        <v>28</v>
      </c>
      <c r="H15" s="2" t="s">
        <v>34</v>
      </c>
      <c r="I15" s="2" t="s">
        <v>29</v>
      </c>
      <c r="J15" s="2" t="s">
        <v>1572</v>
      </c>
      <c r="K15" s="2">
        <v>25950</v>
      </c>
      <c r="L15" s="2">
        <v>3650</v>
      </c>
      <c r="M15" s="2">
        <v>0</v>
      </c>
      <c r="N15" s="2">
        <v>0</v>
      </c>
      <c r="O15" s="18">
        <f t="shared" si="0"/>
        <v>29600</v>
      </c>
      <c r="P15" s="2" t="s">
        <v>2502</v>
      </c>
      <c r="Q15" s="2" t="s">
        <v>2847</v>
      </c>
      <c r="R15" s="2">
        <f t="shared" si="1"/>
        <v>3650</v>
      </c>
      <c r="S15" s="2">
        <f t="shared" si="1"/>
        <v>0</v>
      </c>
      <c r="T15" s="2">
        <f t="shared" si="2"/>
        <v>3650</v>
      </c>
      <c r="U15" s="11">
        <v>34304</v>
      </c>
      <c r="V15" s="2"/>
    </row>
    <row r="16" spans="3:22">
      <c r="D16" s="2">
        <v>6</v>
      </c>
      <c r="E16" s="2" t="s">
        <v>2848</v>
      </c>
      <c r="F16" s="2" t="s">
        <v>2271</v>
      </c>
      <c r="G16" s="2" t="s">
        <v>28</v>
      </c>
      <c r="H16" s="2" t="s">
        <v>34</v>
      </c>
      <c r="I16" s="2" t="s">
        <v>39</v>
      </c>
      <c r="J16" s="2" t="s">
        <v>54</v>
      </c>
      <c r="K16" s="2">
        <v>22500</v>
      </c>
      <c r="L16" s="2">
        <v>2500</v>
      </c>
      <c r="M16" s="2">
        <v>0</v>
      </c>
      <c r="N16" s="2">
        <v>0</v>
      </c>
      <c r="O16" s="18">
        <f t="shared" si="0"/>
        <v>25000</v>
      </c>
      <c r="P16" s="2" t="s">
        <v>104</v>
      </c>
      <c r="Q16" s="2" t="s">
        <v>2150</v>
      </c>
      <c r="R16" s="2">
        <f t="shared" si="1"/>
        <v>2500</v>
      </c>
      <c r="S16" s="2">
        <f t="shared" si="1"/>
        <v>0</v>
      </c>
      <c r="T16" s="2">
        <f t="shared" si="2"/>
        <v>2500</v>
      </c>
      <c r="U16" s="11">
        <v>34304</v>
      </c>
      <c r="V16" s="2"/>
    </row>
    <row r="17" spans="4:22">
      <c r="D17" s="2">
        <v>7</v>
      </c>
      <c r="E17" s="2" t="s">
        <v>2849</v>
      </c>
      <c r="F17" s="2" t="s">
        <v>1249</v>
      </c>
      <c r="G17" s="2" t="s">
        <v>28</v>
      </c>
      <c r="H17" s="2" t="s">
        <v>34</v>
      </c>
      <c r="I17" s="2" t="s">
        <v>29</v>
      </c>
      <c r="J17" s="2" t="s">
        <v>54</v>
      </c>
      <c r="K17" s="2">
        <v>26250</v>
      </c>
      <c r="L17" s="2">
        <v>3750</v>
      </c>
      <c r="M17" s="2">
        <v>0</v>
      </c>
      <c r="N17" s="2">
        <v>0</v>
      </c>
      <c r="O17" s="18">
        <f t="shared" si="0"/>
        <v>30000</v>
      </c>
      <c r="P17" s="2" t="s">
        <v>2083</v>
      </c>
      <c r="Q17" s="2" t="s">
        <v>1251</v>
      </c>
      <c r="R17" s="2">
        <f t="shared" si="1"/>
        <v>3750</v>
      </c>
      <c r="S17" s="2">
        <f t="shared" si="1"/>
        <v>0</v>
      </c>
      <c r="T17" s="2">
        <f t="shared" si="2"/>
        <v>3750</v>
      </c>
      <c r="U17" s="11">
        <v>34415</v>
      </c>
      <c r="V17" s="2"/>
    </row>
    <row r="18" spans="4:22">
      <c r="D18" s="2">
        <v>8</v>
      </c>
      <c r="E18" s="2" t="s">
        <v>2850</v>
      </c>
      <c r="F18" s="2" t="s">
        <v>2851</v>
      </c>
      <c r="G18" s="2" t="s">
        <v>28</v>
      </c>
      <c r="H18" s="2" t="s">
        <v>34</v>
      </c>
      <c r="I18" s="2" t="s">
        <v>29</v>
      </c>
      <c r="J18" s="2" t="s">
        <v>2165</v>
      </c>
      <c r="K18" s="2">
        <v>26250</v>
      </c>
      <c r="L18" s="2">
        <v>3750</v>
      </c>
      <c r="M18" s="2">
        <v>0</v>
      </c>
      <c r="N18" s="2">
        <v>0</v>
      </c>
      <c r="O18" s="18">
        <f t="shared" si="0"/>
        <v>30000</v>
      </c>
      <c r="P18" s="2" t="s">
        <v>1036</v>
      </c>
      <c r="Q18" s="2" t="s">
        <v>217</v>
      </c>
      <c r="R18" s="2">
        <f t="shared" si="1"/>
        <v>3750</v>
      </c>
      <c r="S18" s="2">
        <f t="shared" si="1"/>
        <v>0</v>
      </c>
      <c r="T18" s="2">
        <f t="shared" si="2"/>
        <v>3750</v>
      </c>
      <c r="U18" s="11">
        <v>34415</v>
      </c>
      <c r="V18" s="2"/>
    </row>
  </sheetData>
  <mergeCells count="2">
    <mergeCell ref="K6:O6"/>
    <mergeCell ref="R6:T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C2:V40"/>
  <sheetViews>
    <sheetView workbookViewId="0">
      <selection activeCell="A9" sqref="A9:XFD11"/>
    </sheetView>
  </sheetViews>
  <sheetFormatPr defaultRowHeight="15"/>
  <sheetData>
    <row r="2" spans="3:22" ht="18">
      <c r="C2" s="1"/>
      <c r="D2" s="3"/>
      <c r="E2" s="3"/>
      <c r="F2" s="3"/>
      <c r="G2" s="4" t="s">
        <v>0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1"/>
      <c r="V2" s="1"/>
    </row>
    <row r="3" spans="3:22" ht="15.75">
      <c r="C3" s="1"/>
      <c r="D3" s="3"/>
      <c r="E3" s="3"/>
      <c r="F3" s="3" t="s">
        <v>23</v>
      </c>
      <c r="G3" s="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 t="s">
        <v>22</v>
      </c>
      <c r="T3" s="3"/>
      <c r="U3" s="1"/>
      <c r="V3" s="1"/>
    </row>
    <row r="4" spans="3:22">
      <c r="C4" s="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"/>
      <c r="V4" s="1"/>
    </row>
    <row r="5" spans="3:22">
      <c r="C5" s="1"/>
      <c r="D5" s="7" t="s">
        <v>2957</v>
      </c>
      <c r="E5" s="7" t="s">
        <v>2</v>
      </c>
      <c r="F5" s="7" t="s">
        <v>3</v>
      </c>
      <c r="G5" s="7" t="s">
        <v>4</v>
      </c>
      <c r="H5" s="7" t="s">
        <v>5</v>
      </c>
      <c r="I5" s="7" t="s">
        <v>6</v>
      </c>
      <c r="J5" s="7" t="s">
        <v>7</v>
      </c>
      <c r="K5" s="32" t="s">
        <v>8</v>
      </c>
      <c r="L5" s="32"/>
      <c r="M5" s="32"/>
      <c r="N5" s="32"/>
      <c r="O5" s="32"/>
      <c r="P5" s="7" t="s">
        <v>16</v>
      </c>
      <c r="Q5" s="7" t="s">
        <v>17</v>
      </c>
      <c r="R5" s="32" t="s">
        <v>18</v>
      </c>
      <c r="S5" s="32"/>
      <c r="T5" s="32"/>
      <c r="U5" s="30" t="s">
        <v>19</v>
      </c>
      <c r="V5" s="7" t="s">
        <v>21</v>
      </c>
    </row>
    <row r="6" spans="3:22">
      <c r="C6" s="1"/>
      <c r="D6" s="8" t="s">
        <v>2958</v>
      </c>
      <c r="E6" s="8"/>
      <c r="F6" s="8"/>
      <c r="G6" s="8"/>
      <c r="H6" s="8"/>
      <c r="I6" s="8"/>
      <c r="J6" s="8"/>
      <c r="K6" s="30" t="s">
        <v>9</v>
      </c>
      <c r="L6" s="30" t="s">
        <v>10</v>
      </c>
      <c r="M6" s="30" t="s">
        <v>11</v>
      </c>
      <c r="N6" s="30" t="s">
        <v>12</v>
      </c>
      <c r="O6" s="30" t="s">
        <v>14</v>
      </c>
      <c r="P6" s="8"/>
      <c r="Q6" s="8"/>
      <c r="R6" s="30" t="s">
        <v>10</v>
      </c>
      <c r="S6" s="30" t="s">
        <v>11</v>
      </c>
      <c r="T6" s="30" t="s">
        <v>14</v>
      </c>
      <c r="U6" s="30" t="s">
        <v>20</v>
      </c>
      <c r="V6" s="8"/>
    </row>
    <row r="7" spans="3:22">
      <c r="C7" s="1"/>
      <c r="D7" s="9"/>
      <c r="E7" s="9"/>
      <c r="F7" s="9"/>
      <c r="G7" s="9"/>
      <c r="H7" s="9"/>
      <c r="I7" s="9"/>
      <c r="J7" s="9"/>
      <c r="K7" s="30"/>
      <c r="L7" s="30"/>
      <c r="M7" s="30"/>
      <c r="N7" s="30" t="s">
        <v>13</v>
      </c>
      <c r="O7" s="30" t="s">
        <v>15</v>
      </c>
      <c r="P7" s="9"/>
      <c r="Q7" s="9"/>
      <c r="R7" s="30" t="s">
        <v>15</v>
      </c>
      <c r="S7" s="30" t="s">
        <v>15</v>
      </c>
      <c r="T7" s="30" t="s">
        <v>15</v>
      </c>
      <c r="U7" s="30"/>
      <c r="V7" s="9"/>
    </row>
    <row r="8" spans="3:22">
      <c r="C8" s="1"/>
      <c r="D8" s="30">
        <v>1</v>
      </c>
      <c r="E8" s="30">
        <v>2</v>
      </c>
      <c r="F8" s="30">
        <v>3</v>
      </c>
      <c r="G8" s="30">
        <v>4</v>
      </c>
      <c r="H8" s="30">
        <v>5</v>
      </c>
      <c r="I8" s="30">
        <v>6</v>
      </c>
      <c r="J8" s="30">
        <v>7</v>
      </c>
      <c r="K8" s="30">
        <v>8</v>
      </c>
      <c r="L8" s="30">
        <v>9</v>
      </c>
      <c r="M8" s="30">
        <v>10</v>
      </c>
      <c r="N8" s="30">
        <v>11</v>
      </c>
      <c r="O8" s="30">
        <v>12</v>
      </c>
      <c r="P8" s="30">
        <v>13</v>
      </c>
      <c r="Q8" s="30">
        <v>14</v>
      </c>
      <c r="R8" s="30">
        <v>15</v>
      </c>
      <c r="S8" s="30">
        <v>16</v>
      </c>
      <c r="T8" s="30">
        <v>17</v>
      </c>
      <c r="U8" s="30">
        <v>18</v>
      </c>
      <c r="V8" s="30">
        <v>19</v>
      </c>
    </row>
    <row r="9" spans="3:22" ht="18">
      <c r="D9" s="2"/>
      <c r="E9" s="10" t="s">
        <v>2852</v>
      </c>
      <c r="F9" s="2"/>
      <c r="G9" s="2"/>
      <c r="H9" s="2"/>
      <c r="I9" s="2"/>
      <c r="J9" s="2"/>
      <c r="K9" s="2"/>
      <c r="L9" s="2"/>
      <c r="M9" s="2"/>
      <c r="N9" s="2"/>
      <c r="O9" s="18"/>
      <c r="P9" s="2"/>
      <c r="Q9" s="2"/>
      <c r="R9" s="2"/>
      <c r="S9" s="2"/>
      <c r="T9" s="2"/>
      <c r="U9" s="2"/>
      <c r="V9" s="2"/>
    </row>
    <row r="10" spans="3:22">
      <c r="D10" s="2">
        <v>1</v>
      </c>
      <c r="E10" s="2" t="s">
        <v>2853</v>
      </c>
      <c r="F10" s="2" t="s">
        <v>2789</v>
      </c>
      <c r="G10" s="2" t="s">
        <v>28</v>
      </c>
      <c r="H10" s="2" t="s">
        <v>34</v>
      </c>
      <c r="I10" s="2" t="s">
        <v>29</v>
      </c>
      <c r="J10" s="2" t="s">
        <v>2854</v>
      </c>
      <c r="K10" s="2">
        <v>26250</v>
      </c>
      <c r="L10" s="2">
        <v>3750</v>
      </c>
      <c r="M10" s="2">
        <v>5000</v>
      </c>
      <c r="N10" s="2">
        <v>0</v>
      </c>
      <c r="O10" s="18">
        <f t="shared" ref="O10:O40" si="0">K10+L10+M10+N10</f>
        <v>35000</v>
      </c>
      <c r="P10" s="2" t="s">
        <v>30</v>
      </c>
      <c r="Q10" s="2" t="s">
        <v>1164</v>
      </c>
      <c r="R10" s="2">
        <f t="shared" ref="R10:S40" si="1">L10</f>
        <v>3750</v>
      </c>
      <c r="S10" s="2">
        <f t="shared" si="1"/>
        <v>5000</v>
      </c>
      <c r="T10" s="2">
        <f t="shared" ref="T10:T40" si="2">R10+S10</f>
        <v>8750</v>
      </c>
      <c r="U10" s="11">
        <v>34517</v>
      </c>
      <c r="V10" s="2"/>
    </row>
    <row r="11" spans="3:22">
      <c r="D11" s="2">
        <v>2</v>
      </c>
      <c r="E11" s="2" t="s">
        <v>2855</v>
      </c>
      <c r="F11" s="2" t="s">
        <v>2856</v>
      </c>
      <c r="G11" s="2" t="s">
        <v>28</v>
      </c>
      <c r="H11" s="2" t="s">
        <v>1025</v>
      </c>
      <c r="I11" s="2" t="s">
        <v>29</v>
      </c>
      <c r="J11" s="2" t="s">
        <v>2857</v>
      </c>
      <c r="K11" s="2">
        <v>26250</v>
      </c>
      <c r="L11" s="2">
        <v>3750</v>
      </c>
      <c r="M11" s="2">
        <v>5000</v>
      </c>
      <c r="N11" s="2">
        <v>0</v>
      </c>
      <c r="O11" s="18">
        <f t="shared" si="0"/>
        <v>35000</v>
      </c>
      <c r="P11" s="2" t="s">
        <v>1036</v>
      </c>
      <c r="Q11" s="2" t="s">
        <v>2640</v>
      </c>
      <c r="R11" s="2">
        <f t="shared" si="1"/>
        <v>3750</v>
      </c>
      <c r="S11" s="2">
        <f t="shared" si="1"/>
        <v>5000</v>
      </c>
      <c r="T11" s="2">
        <f t="shared" si="2"/>
        <v>8750</v>
      </c>
      <c r="U11" s="11">
        <v>34529</v>
      </c>
      <c r="V11" s="2"/>
    </row>
    <row r="12" spans="3:22">
      <c r="D12" s="2">
        <v>3</v>
      </c>
      <c r="E12" s="2" t="s">
        <v>2858</v>
      </c>
      <c r="F12" s="2" t="s">
        <v>2859</v>
      </c>
      <c r="G12" s="2" t="s">
        <v>28</v>
      </c>
      <c r="H12" s="2" t="s">
        <v>1025</v>
      </c>
      <c r="I12" s="2" t="s">
        <v>29</v>
      </c>
      <c r="J12" s="2" t="s">
        <v>2485</v>
      </c>
      <c r="K12" s="2">
        <v>18750</v>
      </c>
      <c r="L12" s="2">
        <v>1250</v>
      </c>
      <c r="M12" s="2">
        <v>5000</v>
      </c>
      <c r="N12" s="2">
        <v>0</v>
      </c>
      <c r="O12" s="18">
        <f t="shared" si="0"/>
        <v>25000</v>
      </c>
      <c r="P12" s="2" t="s">
        <v>381</v>
      </c>
      <c r="Q12" s="2" t="s">
        <v>28</v>
      </c>
      <c r="R12" s="2">
        <f t="shared" si="1"/>
        <v>1250</v>
      </c>
      <c r="S12" s="2">
        <f t="shared" si="1"/>
        <v>5000</v>
      </c>
      <c r="T12" s="2">
        <f t="shared" si="2"/>
        <v>6250</v>
      </c>
      <c r="U12" s="11">
        <v>34558</v>
      </c>
      <c r="V12" s="2"/>
    </row>
    <row r="13" spans="3:22">
      <c r="D13" s="2">
        <v>4</v>
      </c>
      <c r="E13" s="2" t="s">
        <v>2860</v>
      </c>
      <c r="F13" s="2" t="s">
        <v>2861</v>
      </c>
      <c r="G13" s="2" t="s">
        <v>28</v>
      </c>
      <c r="H13" s="2" t="s">
        <v>34</v>
      </c>
      <c r="I13" s="2" t="s">
        <v>29</v>
      </c>
      <c r="J13" s="2" t="s">
        <v>2862</v>
      </c>
      <c r="K13" s="2">
        <v>26000</v>
      </c>
      <c r="L13" s="2">
        <v>3000</v>
      </c>
      <c r="M13" s="2">
        <v>6000</v>
      </c>
      <c r="N13" s="2">
        <v>0</v>
      </c>
      <c r="O13" s="18">
        <f t="shared" si="0"/>
        <v>35000</v>
      </c>
      <c r="P13" s="2" t="s">
        <v>86</v>
      </c>
      <c r="Q13" s="2" t="s">
        <v>28</v>
      </c>
      <c r="R13" s="2">
        <f t="shared" si="1"/>
        <v>3000</v>
      </c>
      <c r="S13" s="2">
        <f t="shared" si="1"/>
        <v>6000</v>
      </c>
      <c r="T13" s="2">
        <f t="shared" si="2"/>
        <v>9000</v>
      </c>
      <c r="U13" s="11">
        <v>34575</v>
      </c>
      <c r="V13" s="2"/>
    </row>
    <row r="14" spans="3:22">
      <c r="D14" s="2">
        <v>5</v>
      </c>
      <c r="E14" s="2" t="s">
        <v>2863</v>
      </c>
      <c r="F14" s="2" t="s">
        <v>2864</v>
      </c>
      <c r="G14" s="2" t="s">
        <v>28</v>
      </c>
      <c r="H14" s="2" t="s">
        <v>1025</v>
      </c>
      <c r="I14" s="2" t="s">
        <v>39</v>
      </c>
      <c r="J14" s="2" t="s">
        <v>2485</v>
      </c>
      <c r="K14" s="2">
        <v>26250</v>
      </c>
      <c r="L14" s="2">
        <v>3750</v>
      </c>
      <c r="M14" s="2">
        <v>5000</v>
      </c>
      <c r="N14" s="2">
        <v>0</v>
      </c>
      <c r="O14" s="18">
        <f t="shared" si="0"/>
        <v>35000</v>
      </c>
      <c r="P14" s="2" t="s">
        <v>2865</v>
      </c>
      <c r="Q14" s="2" t="s">
        <v>51</v>
      </c>
      <c r="R14" s="2">
        <f t="shared" si="1"/>
        <v>3750</v>
      </c>
      <c r="S14" s="2">
        <f t="shared" si="1"/>
        <v>5000</v>
      </c>
      <c r="T14" s="2">
        <f t="shared" si="2"/>
        <v>8750</v>
      </c>
      <c r="U14" s="11">
        <v>34575</v>
      </c>
      <c r="V14" s="2"/>
    </row>
    <row r="15" spans="3:22">
      <c r="D15" s="2">
        <v>6</v>
      </c>
      <c r="E15" s="2" t="s">
        <v>2866</v>
      </c>
      <c r="F15" s="2" t="s">
        <v>1779</v>
      </c>
      <c r="G15" s="2" t="s">
        <v>28</v>
      </c>
      <c r="H15" s="2" t="s">
        <v>1025</v>
      </c>
      <c r="I15" s="2" t="s">
        <v>29</v>
      </c>
      <c r="J15" s="2" t="s">
        <v>2485</v>
      </c>
      <c r="K15" s="2">
        <v>26250</v>
      </c>
      <c r="L15" s="2">
        <v>3750</v>
      </c>
      <c r="M15" s="2">
        <v>5000</v>
      </c>
      <c r="N15" s="2">
        <v>0</v>
      </c>
      <c r="O15" s="18">
        <f t="shared" si="0"/>
        <v>35000</v>
      </c>
      <c r="P15" s="2" t="s">
        <v>104</v>
      </c>
      <c r="Q15" s="2" t="s">
        <v>365</v>
      </c>
      <c r="R15" s="2">
        <f t="shared" si="1"/>
        <v>3750</v>
      </c>
      <c r="S15" s="2">
        <f t="shared" si="1"/>
        <v>5000</v>
      </c>
      <c r="T15" s="2">
        <f t="shared" si="2"/>
        <v>8750</v>
      </c>
      <c r="U15" s="11">
        <v>34598</v>
      </c>
      <c r="V15" s="2"/>
    </row>
    <row r="16" spans="3:22">
      <c r="D16" s="2">
        <v>7</v>
      </c>
      <c r="E16" s="2" t="s">
        <v>2867</v>
      </c>
      <c r="F16" s="2" t="s">
        <v>1768</v>
      </c>
      <c r="G16" s="2" t="s">
        <v>28</v>
      </c>
      <c r="H16" s="2" t="s">
        <v>34</v>
      </c>
      <c r="I16" s="2" t="s">
        <v>29</v>
      </c>
      <c r="J16" s="2" t="s">
        <v>45</v>
      </c>
      <c r="K16" s="2">
        <v>18750</v>
      </c>
      <c r="L16" s="2">
        <v>1250</v>
      </c>
      <c r="M16" s="2">
        <v>5000</v>
      </c>
      <c r="N16" s="2">
        <v>0</v>
      </c>
      <c r="O16" s="18">
        <f t="shared" si="0"/>
        <v>25000</v>
      </c>
      <c r="P16" s="2" t="s">
        <v>931</v>
      </c>
      <c r="Q16" s="2" t="s">
        <v>1936</v>
      </c>
      <c r="R16" s="2">
        <f t="shared" si="1"/>
        <v>1250</v>
      </c>
      <c r="S16" s="2">
        <f t="shared" si="1"/>
        <v>5000</v>
      </c>
      <c r="T16" s="2">
        <f t="shared" si="2"/>
        <v>6250</v>
      </c>
      <c r="U16" s="11">
        <v>34657</v>
      </c>
      <c r="V16" s="2"/>
    </row>
    <row r="17" spans="4:22">
      <c r="D17" s="2">
        <v>8</v>
      </c>
      <c r="E17" s="2" t="s">
        <v>2868</v>
      </c>
      <c r="F17" s="2" t="s">
        <v>2869</v>
      </c>
      <c r="G17" s="2" t="s">
        <v>28</v>
      </c>
      <c r="H17" s="2" t="s">
        <v>34</v>
      </c>
      <c r="I17" s="2" t="s">
        <v>29</v>
      </c>
      <c r="J17" s="2" t="s">
        <v>120</v>
      </c>
      <c r="K17" s="2">
        <v>26250</v>
      </c>
      <c r="L17" s="2">
        <v>3750</v>
      </c>
      <c r="M17" s="2">
        <v>5000</v>
      </c>
      <c r="N17" s="2">
        <v>0</v>
      </c>
      <c r="O17" s="18">
        <f t="shared" si="0"/>
        <v>35000</v>
      </c>
      <c r="P17" s="2" t="s">
        <v>1036</v>
      </c>
      <c r="Q17" s="2" t="s">
        <v>610</v>
      </c>
      <c r="R17" s="2">
        <f t="shared" si="1"/>
        <v>3750</v>
      </c>
      <c r="S17" s="2">
        <f t="shared" si="1"/>
        <v>5000</v>
      </c>
      <c r="T17" s="2">
        <f t="shared" si="2"/>
        <v>8750</v>
      </c>
      <c r="U17" s="11">
        <v>34669</v>
      </c>
      <c r="V17" s="2"/>
    </row>
    <row r="18" spans="4:22">
      <c r="D18" s="2">
        <v>9</v>
      </c>
      <c r="E18" s="2" t="s">
        <v>2870</v>
      </c>
      <c r="F18" s="2" t="s">
        <v>1278</v>
      </c>
      <c r="G18" s="2" t="s">
        <v>28</v>
      </c>
      <c r="H18" s="2" t="s">
        <v>1025</v>
      </c>
      <c r="I18" s="2" t="s">
        <v>29</v>
      </c>
      <c r="J18" s="2" t="s">
        <v>755</v>
      </c>
      <c r="K18" s="2">
        <v>30450</v>
      </c>
      <c r="L18" s="2">
        <v>10150</v>
      </c>
      <c r="M18" s="2">
        <v>0</v>
      </c>
      <c r="N18" s="2">
        <v>0</v>
      </c>
      <c r="O18" s="18">
        <f t="shared" si="0"/>
        <v>40600</v>
      </c>
      <c r="P18" s="2" t="s">
        <v>2871</v>
      </c>
      <c r="Q18" s="2" t="s">
        <v>28</v>
      </c>
      <c r="R18" s="2">
        <f t="shared" si="1"/>
        <v>10150</v>
      </c>
      <c r="S18" s="2">
        <f t="shared" si="1"/>
        <v>0</v>
      </c>
      <c r="T18" s="2">
        <f t="shared" si="2"/>
        <v>10150</v>
      </c>
      <c r="U18" s="11">
        <v>34688</v>
      </c>
      <c r="V18" s="2"/>
    </row>
    <row r="19" spans="4:22">
      <c r="D19" s="2">
        <v>10</v>
      </c>
      <c r="E19" s="2" t="s">
        <v>2872</v>
      </c>
      <c r="F19" s="2" t="s">
        <v>2706</v>
      </c>
      <c r="G19" s="2" t="s">
        <v>28</v>
      </c>
      <c r="H19" s="2" t="s">
        <v>1025</v>
      </c>
      <c r="I19" s="2" t="s">
        <v>29</v>
      </c>
      <c r="J19" s="2" t="s">
        <v>211</v>
      </c>
      <c r="K19" s="2">
        <v>26250</v>
      </c>
      <c r="L19" s="2">
        <v>2750</v>
      </c>
      <c r="M19" s="2">
        <v>6000</v>
      </c>
      <c r="N19" s="2">
        <v>0</v>
      </c>
      <c r="O19" s="18">
        <f t="shared" si="0"/>
        <v>35000</v>
      </c>
      <c r="P19" s="2" t="s">
        <v>86</v>
      </c>
      <c r="Q19" s="2" t="s">
        <v>1097</v>
      </c>
      <c r="R19" s="2">
        <f t="shared" si="1"/>
        <v>2750</v>
      </c>
      <c r="S19" s="2">
        <f t="shared" si="1"/>
        <v>6000</v>
      </c>
      <c r="T19" s="2">
        <f t="shared" si="2"/>
        <v>8750</v>
      </c>
      <c r="U19" s="11">
        <v>34698</v>
      </c>
      <c r="V19" s="2"/>
    </row>
    <row r="20" spans="4:22">
      <c r="D20" s="2">
        <v>11</v>
      </c>
      <c r="E20" s="2" t="s">
        <v>2873</v>
      </c>
      <c r="F20" s="2" t="s">
        <v>2874</v>
      </c>
      <c r="G20" s="2" t="s">
        <v>28</v>
      </c>
      <c r="H20" s="2" t="s">
        <v>1025</v>
      </c>
      <c r="I20" s="2" t="s">
        <v>29</v>
      </c>
      <c r="J20" s="2" t="s">
        <v>2485</v>
      </c>
      <c r="K20" s="2">
        <v>26250</v>
      </c>
      <c r="L20" s="2">
        <v>2750</v>
      </c>
      <c r="M20" s="2">
        <v>6000</v>
      </c>
      <c r="N20" s="2">
        <v>0</v>
      </c>
      <c r="O20" s="18">
        <f t="shared" si="0"/>
        <v>35000</v>
      </c>
      <c r="P20" s="2" t="s">
        <v>931</v>
      </c>
      <c r="Q20" s="2" t="s">
        <v>195</v>
      </c>
      <c r="R20" s="2">
        <f t="shared" si="1"/>
        <v>2750</v>
      </c>
      <c r="S20" s="2">
        <f t="shared" si="1"/>
        <v>6000</v>
      </c>
      <c r="T20" s="2">
        <f t="shared" si="2"/>
        <v>8750</v>
      </c>
      <c r="U20" s="11">
        <v>34698</v>
      </c>
      <c r="V20" s="2"/>
    </row>
    <row r="21" spans="4:22">
      <c r="D21" s="2">
        <v>12</v>
      </c>
      <c r="E21" s="2" t="s">
        <v>2875</v>
      </c>
      <c r="F21" s="2" t="s">
        <v>2876</v>
      </c>
      <c r="G21" s="2" t="s">
        <v>28</v>
      </c>
      <c r="H21" s="2" t="s">
        <v>1025</v>
      </c>
      <c r="I21" s="2" t="s">
        <v>29</v>
      </c>
      <c r="J21" s="2" t="s">
        <v>2663</v>
      </c>
      <c r="K21" s="2">
        <v>26250</v>
      </c>
      <c r="L21" s="2">
        <v>2750</v>
      </c>
      <c r="M21" s="2">
        <v>6000</v>
      </c>
      <c r="N21" s="2">
        <v>0</v>
      </c>
      <c r="O21" s="18">
        <f t="shared" si="0"/>
        <v>35000</v>
      </c>
      <c r="P21" s="2" t="s">
        <v>263</v>
      </c>
      <c r="Q21" s="2" t="s">
        <v>28</v>
      </c>
      <c r="R21" s="2">
        <f t="shared" si="1"/>
        <v>2750</v>
      </c>
      <c r="S21" s="2">
        <f t="shared" si="1"/>
        <v>6000</v>
      </c>
      <c r="T21" s="2">
        <f t="shared" si="2"/>
        <v>8750</v>
      </c>
      <c r="U21" s="11">
        <v>34698</v>
      </c>
      <c r="V21" s="2"/>
    </row>
    <row r="22" spans="4:22">
      <c r="D22" s="2">
        <v>13</v>
      </c>
      <c r="E22" s="2" t="s">
        <v>1547</v>
      </c>
      <c r="F22" s="2" t="s">
        <v>2877</v>
      </c>
      <c r="G22" s="2" t="s">
        <v>28</v>
      </c>
      <c r="H22" s="2" t="s">
        <v>1092</v>
      </c>
      <c r="I22" s="2" t="s">
        <v>29</v>
      </c>
      <c r="J22" s="2" t="s">
        <v>599</v>
      </c>
      <c r="K22" s="2">
        <v>26250</v>
      </c>
      <c r="L22" s="2">
        <v>2750</v>
      </c>
      <c r="M22" s="2">
        <v>6000</v>
      </c>
      <c r="N22" s="2">
        <v>0</v>
      </c>
      <c r="O22" s="18">
        <f t="shared" si="0"/>
        <v>35000</v>
      </c>
      <c r="P22" s="2" t="s">
        <v>2083</v>
      </c>
      <c r="Q22" s="2" t="s">
        <v>2150</v>
      </c>
      <c r="R22" s="2">
        <f t="shared" si="1"/>
        <v>2750</v>
      </c>
      <c r="S22" s="2">
        <f t="shared" si="1"/>
        <v>6000</v>
      </c>
      <c r="T22" s="2">
        <f t="shared" si="2"/>
        <v>8750</v>
      </c>
      <c r="U22" s="11">
        <v>34698</v>
      </c>
      <c r="V22" s="2"/>
    </row>
    <row r="23" spans="4:22">
      <c r="D23" s="2">
        <v>14</v>
      </c>
      <c r="E23" s="2" t="s">
        <v>2878</v>
      </c>
      <c r="F23" s="2" t="s">
        <v>2879</v>
      </c>
      <c r="G23" s="2" t="s">
        <v>28</v>
      </c>
      <c r="H23" s="2" t="s">
        <v>34</v>
      </c>
      <c r="I23" s="2" t="s">
        <v>29</v>
      </c>
      <c r="J23" s="2" t="s">
        <v>2880</v>
      </c>
      <c r="K23" s="2">
        <v>26250</v>
      </c>
      <c r="L23" s="2">
        <v>2750</v>
      </c>
      <c r="M23" s="2">
        <v>6000</v>
      </c>
      <c r="N23" s="2">
        <v>0</v>
      </c>
      <c r="O23" s="18">
        <f t="shared" si="0"/>
        <v>35000</v>
      </c>
      <c r="P23" s="2" t="s">
        <v>86</v>
      </c>
      <c r="Q23" s="2" t="s">
        <v>1453</v>
      </c>
      <c r="R23" s="2">
        <f t="shared" si="1"/>
        <v>2750</v>
      </c>
      <c r="S23" s="2">
        <f t="shared" si="1"/>
        <v>6000</v>
      </c>
      <c r="T23" s="2">
        <f t="shared" si="2"/>
        <v>8750</v>
      </c>
      <c r="U23" s="11">
        <v>34709</v>
      </c>
      <c r="V23" s="2"/>
    </row>
    <row r="24" spans="4:22">
      <c r="D24" s="2">
        <v>15</v>
      </c>
      <c r="E24" s="2" t="s">
        <v>2881</v>
      </c>
      <c r="F24" s="2" t="s">
        <v>2903</v>
      </c>
      <c r="G24" s="2" t="s">
        <v>28</v>
      </c>
      <c r="H24" s="2" t="s">
        <v>34</v>
      </c>
      <c r="I24" s="2" t="s">
        <v>29</v>
      </c>
      <c r="J24" s="18" t="s">
        <v>1759</v>
      </c>
      <c r="K24" s="2">
        <v>26250</v>
      </c>
      <c r="L24" s="2">
        <v>10800</v>
      </c>
      <c r="M24" s="2">
        <v>0</v>
      </c>
      <c r="N24" s="2">
        <v>0</v>
      </c>
      <c r="O24" s="18">
        <f t="shared" si="0"/>
        <v>37050</v>
      </c>
      <c r="P24" s="2" t="s">
        <v>1270</v>
      </c>
      <c r="Q24" s="2" t="s">
        <v>28</v>
      </c>
      <c r="R24" s="2">
        <f t="shared" si="1"/>
        <v>10800</v>
      </c>
      <c r="S24" s="2">
        <f t="shared" si="1"/>
        <v>0</v>
      </c>
      <c r="T24" s="2">
        <f t="shared" si="2"/>
        <v>10800</v>
      </c>
      <c r="U24" s="11">
        <v>34709</v>
      </c>
      <c r="V24" s="2"/>
    </row>
    <row r="25" spans="4:22">
      <c r="D25" s="2">
        <v>16</v>
      </c>
      <c r="E25" s="2" t="s">
        <v>2882</v>
      </c>
      <c r="F25" s="2" t="s">
        <v>2879</v>
      </c>
      <c r="G25" s="2" t="s">
        <v>28</v>
      </c>
      <c r="H25" s="2" t="s">
        <v>34</v>
      </c>
      <c r="I25" s="2" t="s">
        <v>29</v>
      </c>
      <c r="J25" s="18" t="s">
        <v>395</v>
      </c>
      <c r="K25" s="2">
        <v>26250</v>
      </c>
      <c r="L25" s="2">
        <v>1500</v>
      </c>
      <c r="M25" s="2">
        <v>0</v>
      </c>
      <c r="N25" s="2">
        <v>0</v>
      </c>
      <c r="O25" s="18">
        <f t="shared" si="0"/>
        <v>27750</v>
      </c>
      <c r="P25" s="2" t="s">
        <v>1036</v>
      </c>
      <c r="Q25" s="18" t="s">
        <v>2888</v>
      </c>
      <c r="R25" s="2">
        <f t="shared" si="1"/>
        <v>1500</v>
      </c>
      <c r="S25" s="2">
        <f t="shared" si="1"/>
        <v>0</v>
      </c>
      <c r="T25" s="2">
        <f t="shared" si="2"/>
        <v>1500</v>
      </c>
      <c r="U25" s="11">
        <v>34709</v>
      </c>
      <c r="V25" s="2"/>
    </row>
    <row r="26" spans="4:22">
      <c r="D26" s="2">
        <v>17</v>
      </c>
      <c r="E26" s="2" t="s">
        <v>2883</v>
      </c>
      <c r="F26" s="2" t="s">
        <v>2678</v>
      </c>
      <c r="G26" s="2" t="s">
        <v>28</v>
      </c>
      <c r="H26" s="2" t="s">
        <v>34</v>
      </c>
      <c r="I26" s="2" t="s">
        <v>39</v>
      </c>
      <c r="J26" s="18" t="s">
        <v>45</v>
      </c>
      <c r="K26" s="2">
        <v>26250</v>
      </c>
      <c r="L26" s="2">
        <v>2750</v>
      </c>
      <c r="M26" s="2">
        <v>0</v>
      </c>
      <c r="N26" s="2">
        <v>0</v>
      </c>
      <c r="O26" s="18">
        <f t="shared" si="0"/>
        <v>29000</v>
      </c>
      <c r="P26" s="2" t="s">
        <v>1943</v>
      </c>
      <c r="Q26" s="18" t="s">
        <v>28</v>
      </c>
      <c r="R26" s="2">
        <f t="shared" si="1"/>
        <v>2750</v>
      </c>
      <c r="S26" s="2">
        <f t="shared" si="1"/>
        <v>0</v>
      </c>
      <c r="T26" s="2">
        <f t="shared" si="2"/>
        <v>2750</v>
      </c>
      <c r="U26" s="11">
        <v>34709</v>
      </c>
      <c r="V26" s="2"/>
    </row>
    <row r="27" spans="4:22">
      <c r="D27" s="2">
        <v>18</v>
      </c>
      <c r="E27" s="2" t="s">
        <v>2884</v>
      </c>
      <c r="F27" s="2" t="s">
        <v>2952</v>
      </c>
      <c r="G27" s="2" t="s">
        <v>28</v>
      </c>
      <c r="H27" s="2" t="s">
        <v>34</v>
      </c>
      <c r="I27" s="2" t="s">
        <v>29</v>
      </c>
      <c r="J27" s="18" t="s">
        <v>45</v>
      </c>
      <c r="K27" s="2">
        <v>26250</v>
      </c>
      <c r="L27" s="2">
        <v>10800</v>
      </c>
      <c r="M27" s="2">
        <v>0</v>
      </c>
      <c r="N27" s="2">
        <v>0</v>
      </c>
      <c r="O27" s="18">
        <f t="shared" si="0"/>
        <v>37050</v>
      </c>
      <c r="P27" s="2" t="s">
        <v>2043</v>
      </c>
      <c r="Q27" s="2" t="s">
        <v>384</v>
      </c>
      <c r="R27" s="2">
        <f t="shared" si="1"/>
        <v>10800</v>
      </c>
      <c r="S27" s="2">
        <f t="shared" si="1"/>
        <v>0</v>
      </c>
      <c r="T27" s="2">
        <f t="shared" si="2"/>
        <v>10800</v>
      </c>
      <c r="U27" s="11">
        <v>34709</v>
      </c>
      <c r="V27" s="2"/>
    </row>
    <row r="28" spans="4:22">
      <c r="D28" s="2">
        <v>19</v>
      </c>
      <c r="E28" s="2" t="s">
        <v>2885</v>
      </c>
      <c r="F28" s="2" t="s">
        <v>38</v>
      </c>
      <c r="G28" s="2" t="s">
        <v>28</v>
      </c>
      <c r="H28" s="2" t="s">
        <v>34</v>
      </c>
      <c r="I28" s="2" t="s">
        <v>29</v>
      </c>
      <c r="J28" s="18" t="s">
        <v>755</v>
      </c>
      <c r="K28" s="2">
        <v>26250</v>
      </c>
      <c r="L28" s="2">
        <v>10366</v>
      </c>
      <c r="M28" s="2">
        <v>0</v>
      </c>
      <c r="N28" s="2">
        <v>0</v>
      </c>
      <c r="O28" s="18">
        <f t="shared" si="0"/>
        <v>36616</v>
      </c>
      <c r="P28" s="2" t="s">
        <v>931</v>
      </c>
      <c r="Q28" s="2" t="s">
        <v>42</v>
      </c>
      <c r="R28" s="2">
        <f t="shared" si="1"/>
        <v>10366</v>
      </c>
      <c r="S28" s="2">
        <f t="shared" si="1"/>
        <v>0</v>
      </c>
      <c r="T28" s="2">
        <f t="shared" si="2"/>
        <v>10366</v>
      </c>
      <c r="U28" s="11">
        <v>34747</v>
      </c>
      <c r="V28" s="2"/>
    </row>
    <row r="29" spans="4:22">
      <c r="D29" s="2">
        <v>20</v>
      </c>
      <c r="E29" s="2" t="s">
        <v>2886</v>
      </c>
      <c r="F29" s="2" t="s">
        <v>2887</v>
      </c>
      <c r="G29" s="2" t="s">
        <v>28</v>
      </c>
      <c r="H29" s="2" t="s">
        <v>34</v>
      </c>
      <c r="I29" s="2" t="s">
        <v>29</v>
      </c>
      <c r="J29" s="18" t="s">
        <v>395</v>
      </c>
      <c r="K29" s="2">
        <v>26250</v>
      </c>
      <c r="L29" s="2">
        <v>1250</v>
      </c>
      <c r="M29" s="2">
        <v>0</v>
      </c>
      <c r="N29" s="2">
        <v>0</v>
      </c>
      <c r="O29" s="18">
        <f t="shared" si="0"/>
        <v>27500</v>
      </c>
      <c r="P29" s="2" t="s">
        <v>1036</v>
      </c>
      <c r="Q29" s="2" t="s">
        <v>2888</v>
      </c>
      <c r="R29" s="2">
        <f t="shared" si="1"/>
        <v>1250</v>
      </c>
      <c r="S29" s="2">
        <f t="shared" si="1"/>
        <v>0</v>
      </c>
      <c r="T29" s="2">
        <f t="shared" si="2"/>
        <v>1250</v>
      </c>
      <c r="U29" s="11">
        <v>34789</v>
      </c>
      <c r="V29" s="2"/>
    </row>
    <row r="30" spans="4:22">
      <c r="D30" s="2">
        <v>21</v>
      </c>
      <c r="E30" s="2" t="s">
        <v>2889</v>
      </c>
      <c r="F30" s="18" t="s">
        <v>1949</v>
      </c>
      <c r="G30" s="18" t="s">
        <v>28</v>
      </c>
      <c r="H30" s="18" t="s">
        <v>34</v>
      </c>
      <c r="I30" s="18" t="s">
        <v>39</v>
      </c>
      <c r="J30" s="18" t="s">
        <v>2679</v>
      </c>
      <c r="K30" s="2">
        <v>26250</v>
      </c>
      <c r="L30" s="18">
        <v>2750</v>
      </c>
      <c r="M30" s="18">
        <v>0</v>
      </c>
      <c r="N30" s="18">
        <v>0</v>
      </c>
      <c r="O30" s="18">
        <f t="shared" si="0"/>
        <v>29000</v>
      </c>
      <c r="P30" s="18" t="s">
        <v>2890</v>
      </c>
      <c r="Q30" s="18" t="s">
        <v>264</v>
      </c>
      <c r="R30" s="2">
        <f t="shared" si="1"/>
        <v>2750</v>
      </c>
      <c r="S30" s="2">
        <f t="shared" si="1"/>
        <v>0</v>
      </c>
      <c r="T30" s="2">
        <f t="shared" si="2"/>
        <v>2750</v>
      </c>
      <c r="U30" s="11">
        <v>34789</v>
      </c>
      <c r="V30" s="2"/>
    </row>
    <row r="31" spans="4:22">
      <c r="D31" s="2">
        <v>22</v>
      </c>
      <c r="E31" s="2" t="s">
        <v>2891</v>
      </c>
      <c r="F31" s="18" t="s">
        <v>2785</v>
      </c>
      <c r="G31" s="18" t="s">
        <v>28</v>
      </c>
      <c r="H31" s="18" t="s">
        <v>34</v>
      </c>
      <c r="I31" s="18" t="s">
        <v>29</v>
      </c>
      <c r="J31" s="18" t="s">
        <v>45</v>
      </c>
      <c r="K31" s="2">
        <v>26250</v>
      </c>
      <c r="L31" s="18">
        <v>1250</v>
      </c>
      <c r="M31" s="18">
        <v>0</v>
      </c>
      <c r="N31" s="18">
        <v>0</v>
      </c>
      <c r="O31" s="18">
        <f t="shared" si="0"/>
        <v>27500</v>
      </c>
      <c r="P31" s="18" t="s">
        <v>1290</v>
      </c>
      <c r="Q31" s="18" t="s">
        <v>28</v>
      </c>
      <c r="R31" s="2">
        <f t="shared" si="1"/>
        <v>1250</v>
      </c>
      <c r="S31" s="2">
        <f t="shared" si="1"/>
        <v>0</v>
      </c>
      <c r="T31" s="2">
        <f t="shared" si="2"/>
        <v>1250</v>
      </c>
      <c r="U31" s="11">
        <v>34789</v>
      </c>
      <c r="V31" s="2"/>
    </row>
    <row r="32" spans="4:22">
      <c r="D32" s="2">
        <v>23</v>
      </c>
      <c r="E32" s="2" t="s">
        <v>2892</v>
      </c>
      <c r="F32" s="18" t="s">
        <v>2728</v>
      </c>
      <c r="G32" s="18" t="s">
        <v>28</v>
      </c>
      <c r="H32" s="18" t="s">
        <v>34</v>
      </c>
      <c r="I32" s="18" t="s">
        <v>29</v>
      </c>
      <c r="J32" s="18" t="s">
        <v>2910</v>
      </c>
      <c r="K32" s="2">
        <v>26250</v>
      </c>
      <c r="L32" s="18">
        <v>2500</v>
      </c>
      <c r="M32" s="18">
        <v>0</v>
      </c>
      <c r="N32" s="18">
        <v>0</v>
      </c>
      <c r="O32" s="18">
        <f t="shared" si="0"/>
        <v>28750</v>
      </c>
      <c r="P32" s="18" t="s">
        <v>30</v>
      </c>
      <c r="Q32" s="18" t="s">
        <v>51</v>
      </c>
      <c r="R32" s="2">
        <f t="shared" si="1"/>
        <v>2500</v>
      </c>
      <c r="S32" s="2">
        <f t="shared" si="1"/>
        <v>0</v>
      </c>
      <c r="T32" s="2">
        <f t="shared" si="2"/>
        <v>2500</v>
      </c>
      <c r="U32" s="11">
        <v>34789</v>
      </c>
      <c r="V32" s="2"/>
    </row>
    <row r="33" spans="4:22">
      <c r="D33" s="2">
        <v>24</v>
      </c>
      <c r="E33" s="2" t="s">
        <v>2893</v>
      </c>
      <c r="F33" s="18" t="s">
        <v>2722</v>
      </c>
      <c r="G33" s="18" t="s">
        <v>28</v>
      </c>
      <c r="H33" s="18" t="s">
        <v>34</v>
      </c>
      <c r="I33" s="18" t="s">
        <v>29</v>
      </c>
      <c r="J33" s="18" t="s">
        <v>45</v>
      </c>
      <c r="K33" s="2">
        <v>26250</v>
      </c>
      <c r="L33" s="18">
        <v>3750</v>
      </c>
      <c r="M33" s="18">
        <v>0</v>
      </c>
      <c r="N33" s="18">
        <v>0</v>
      </c>
      <c r="O33" s="18">
        <f t="shared" si="0"/>
        <v>30000</v>
      </c>
      <c r="P33" s="18" t="s">
        <v>1036</v>
      </c>
      <c r="Q33" s="18" t="s">
        <v>365</v>
      </c>
      <c r="R33" s="2">
        <f t="shared" si="1"/>
        <v>3750</v>
      </c>
      <c r="S33" s="2">
        <f t="shared" si="1"/>
        <v>0</v>
      </c>
      <c r="T33" s="2">
        <f t="shared" si="2"/>
        <v>3750</v>
      </c>
      <c r="U33" s="11">
        <v>34789</v>
      </c>
      <c r="V33" s="2"/>
    </row>
    <row r="34" spans="4:22">
      <c r="D34" s="2">
        <v>25</v>
      </c>
      <c r="E34" s="2" t="s">
        <v>2894</v>
      </c>
      <c r="F34" s="18" t="s">
        <v>2722</v>
      </c>
      <c r="G34" s="18" t="s">
        <v>28</v>
      </c>
      <c r="H34" s="18" t="s">
        <v>34</v>
      </c>
      <c r="I34" s="18" t="s">
        <v>29</v>
      </c>
      <c r="J34" s="18" t="s">
        <v>45</v>
      </c>
      <c r="K34" s="2">
        <v>26250</v>
      </c>
      <c r="L34" s="18">
        <v>2500</v>
      </c>
      <c r="M34" s="18">
        <v>0</v>
      </c>
      <c r="N34" s="18">
        <v>0</v>
      </c>
      <c r="O34" s="18">
        <f t="shared" si="0"/>
        <v>28750</v>
      </c>
      <c r="P34" s="18" t="s">
        <v>1036</v>
      </c>
      <c r="Q34" s="18" t="s">
        <v>365</v>
      </c>
      <c r="R34" s="2">
        <f t="shared" si="1"/>
        <v>2500</v>
      </c>
      <c r="S34" s="2">
        <f t="shared" si="1"/>
        <v>0</v>
      </c>
      <c r="T34" s="2">
        <f t="shared" si="2"/>
        <v>2500</v>
      </c>
      <c r="U34" s="11">
        <v>34789</v>
      </c>
      <c r="V34" s="2"/>
    </row>
    <row r="35" spans="4:22">
      <c r="D35" s="2">
        <v>26</v>
      </c>
      <c r="E35" s="2" t="s">
        <v>2895</v>
      </c>
      <c r="F35" s="18" t="s">
        <v>1249</v>
      </c>
      <c r="G35" s="18" t="s">
        <v>28</v>
      </c>
      <c r="H35" s="18" t="s">
        <v>34</v>
      </c>
      <c r="I35" s="18" t="s">
        <v>29</v>
      </c>
      <c r="J35" s="18" t="s">
        <v>1520</v>
      </c>
      <c r="K35" s="2">
        <v>26250</v>
      </c>
      <c r="L35" s="18">
        <v>3750</v>
      </c>
      <c r="M35" s="18">
        <v>0</v>
      </c>
      <c r="N35" s="18">
        <v>0</v>
      </c>
      <c r="O35" s="18">
        <f t="shared" si="0"/>
        <v>30000</v>
      </c>
      <c r="P35" s="18" t="s">
        <v>931</v>
      </c>
      <c r="Q35" s="18" t="s">
        <v>1251</v>
      </c>
      <c r="R35" s="2">
        <f t="shared" si="1"/>
        <v>3750</v>
      </c>
      <c r="S35" s="2">
        <f t="shared" si="1"/>
        <v>0</v>
      </c>
      <c r="T35" s="2">
        <f t="shared" si="2"/>
        <v>3750</v>
      </c>
      <c r="U35" s="11">
        <v>34789</v>
      </c>
      <c r="V35" s="2"/>
    </row>
    <row r="36" spans="4:22">
      <c r="D36" s="2">
        <v>27</v>
      </c>
      <c r="E36" s="2" t="s">
        <v>2896</v>
      </c>
      <c r="F36" s="18" t="s">
        <v>142</v>
      </c>
      <c r="G36" s="18" t="s">
        <v>28</v>
      </c>
      <c r="H36" s="18" t="s">
        <v>34</v>
      </c>
      <c r="I36" s="18" t="s">
        <v>29</v>
      </c>
      <c r="J36" s="18" t="s">
        <v>599</v>
      </c>
      <c r="K36" s="2">
        <v>26250</v>
      </c>
      <c r="L36" s="18">
        <v>2750</v>
      </c>
      <c r="M36" s="18">
        <v>0</v>
      </c>
      <c r="N36" s="18">
        <v>0</v>
      </c>
      <c r="O36" s="18">
        <f t="shared" si="0"/>
        <v>29000</v>
      </c>
      <c r="P36" s="18" t="s">
        <v>104</v>
      </c>
      <c r="Q36" s="18" t="s">
        <v>2150</v>
      </c>
      <c r="R36" s="2">
        <f t="shared" si="1"/>
        <v>2750</v>
      </c>
      <c r="S36" s="2">
        <f t="shared" si="1"/>
        <v>0</v>
      </c>
      <c r="T36" s="2">
        <f t="shared" si="2"/>
        <v>2750</v>
      </c>
      <c r="U36" s="11">
        <v>34789</v>
      </c>
      <c r="V36" s="2"/>
    </row>
    <row r="37" spans="4:22">
      <c r="D37" s="2">
        <v>28</v>
      </c>
      <c r="E37" s="2" t="s">
        <v>2897</v>
      </c>
      <c r="F37" s="18" t="s">
        <v>1779</v>
      </c>
      <c r="G37" s="18" t="s">
        <v>28</v>
      </c>
      <c r="H37" s="18" t="s">
        <v>34</v>
      </c>
      <c r="I37" s="18" t="s">
        <v>29</v>
      </c>
      <c r="J37" s="18" t="s">
        <v>45</v>
      </c>
      <c r="K37" s="2">
        <v>26250</v>
      </c>
      <c r="L37" s="18">
        <v>1500</v>
      </c>
      <c r="M37" s="18">
        <v>0</v>
      </c>
      <c r="N37" s="18">
        <v>0</v>
      </c>
      <c r="O37" s="18">
        <f t="shared" si="0"/>
        <v>27750</v>
      </c>
      <c r="P37" s="18" t="s">
        <v>2325</v>
      </c>
      <c r="Q37" s="18" t="s">
        <v>365</v>
      </c>
      <c r="R37" s="2">
        <f t="shared" si="1"/>
        <v>1500</v>
      </c>
      <c r="S37" s="2">
        <f t="shared" si="1"/>
        <v>0</v>
      </c>
      <c r="T37" s="2">
        <f t="shared" si="2"/>
        <v>1500</v>
      </c>
      <c r="U37" s="11">
        <v>34789</v>
      </c>
      <c r="V37" s="2"/>
    </row>
    <row r="38" spans="4:22">
      <c r="D38" s="2">
        <v>29</v>
      </c>
      <c r="E38" s="2" t="s">
        <v>2898</v>
      </c>
      <c r="F38" s="18" t="s">
        <v>1779</v>
      </c>
      <c r="G38" s="18" t="s">
        <v>28</v>
      </c>
      <c r="H38" s="18" t="s">
        <v>34</v>
      </c>
      <c r="I38" s="18" t="s">
        <v>29</v>
      </c>
      <c r="J38" s="18" t="s">
        <v>395</v>
      </c>
      <c r="K38" s="2">
        <v>26250</v>
      </c>
      <c r="L38" s="18">
        <v>1500</v>
      </c>
      <c r="M38" s="18">
        <v>0</v>
      </c>
      <c r="N38" s="18">
        <v>0</v>
      </c>
      <c r="O38" s="18">
        <f t="shared" si="0"/>
        <v>27750</v>
      </c>
      <c r="P38" s="18" t="s">
        <v>2325</v>
      </c>
      <c r="Q38" s="18" t="s">
        <v>365</v>
      </c>
      <c r="R38" s="2">
        <f t="shared" si="1"/>
        <v>1500</v>
      </c>
      <c r="S38" s="2">
        <f t="shared" si="1"/>
        <v>0</v>
      </c>
      <c r="T38" s="2">
        <f t="shared" si="2"/>
        <v>1500</v>
      </c>
      <c r="U38" s="11">
        <v>34789</v>
      </c>
      <c r="V38" s="2"/>
    </row>
    <row r="39" spans="4:22">
      <c r="D39" s="2">
        <v>30</v>
      </c>
      <c r="E39" s="2" t="s">
        <v>2899</v>
      </c>
      <c r="F39" s="18" t="s">
        <v>572</v>
      </c>
      <c r="G39" s="18" t="s">
        <v>28</v>
      </c>
      <c r="H39" s="18" t="s">
        <v>34</v>
      </c>
      <c r="I39" s="18" t="s">
        <v>29</v>
      </c>
      <c r="J39" s="18" t="s">
        <v>45</v>
      </c>
      <c r="K39" s="2">
        <v>26250</v>
      </c>
      <c r="L39" s="18">
        <v>10800</v>
      </c>
      <c r="M39" s="18">
        <v>0</v>
      </c>
      <c r="N39" s="18">
        <v>0</v>
      </c>
      <c r="O39" s="18">
        <f t="shared" si="0"/>
        <v>37050</v>
      </c>
      <c r="P39" s="18" t="s">
        <v>931</v>
      </c>
      <c r="Q39" s="18" t="s">
        <v>51</v>
      </c>
      <c r="R39" s="2">
        <f t="shared" si="1"/>
        <v>10800</v>
      </c>
      <c r="S39" s="2">
        <f t="shared" si="1"/>
        <v>0</v>
      </c>
      <c r="T39" s="2">
        <f t="shared" si="2"/>
        <v>10800</v>
      </c>
      <c r="U39" s="11">
        <v>34789</v>
      </c>
      <c r="V39" s="2"/>
    </row>
    <row r="40" spans="4:22">
      <c r="D40" s="2">
        <v>31</v>
      </c>
      <c r="E40" s="2" t="s">
        <v>2900</v>
      </c>
      <c r="F40" s="18" t="s">
        <v>2953</v>
      </c>
      <c r="G40" s="18" t="s">
        <v>28</v>
      </c>
      <c r="H40" s="18" t="s">
        <v>34</v>
      </c>
      <c r="I40" s="18" t="s">
        <v>29</v>
      </c>
      <c r="J40" s="18" t="s">
        <v>1759</v>
      </c>
      <c r="K40" s="2">
        <v>26250</v>
      </c>
      <c r="L40" s="18">
        <v>10750</v>
      </c>
      <c r="M40" s="18">
        <v>0</v>
      </c>
      <c r="N40" s="18">
        <v>0</v>
      </c>
      <c r="O40" s="18">
        <f t="shared" si="0"/>
        <v>37000</v>
      </c>
      <c r="P40" s="18" t="s">
        <v>2890</v>
      </c>
      <c r="Q40" s="18" t="s">
        <v>26</v>
      </c>
      <c r="R40" s="2">
        <f t="shared" si="1"/>
        <v>10750</v>
      </c>
      <c r="S40" s="2">
        <f t="shared" si="1"/>
        <v>0</v>
      </c>
      <c r="T40" s="2">
        <f t="shared" si="2"/>
        <v>10750</v>
      </c>
      <c r="U40" s="11">
        <v>34789</v>
      </c>
      <c r="V40" s="2"/>
    </row>
  </sheetData>
  <mergeCells count="2">
    <mergeCell ref="K5:O5"/>
    <mergeCell ref="R5:T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B2:U34"/>
  <sheetViews>
    <sheetView workbookViewId="0">
      <selection activeCell="A9" sqref="A9:XFD9"/>
    </sheetView>
  </sheetViews>
  <sheetFormatPr defaultRowHeight="15"/>
  <sheetData>
    <row r="2" spans="2:21" ht="18">
      <c r="B2" s="1"/>
      <c r="C2" s="3"/>
      <c r="D2" s="3"/>
      <c r="E2" s="3"/>
      <c r="F2" s="4" t="s">
        <v>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1"/>
      <c r="U2" s="1"/>
    </row>
    <row r="3" spans="2:21" ht="15.75">
      <c r="B3" s="1"/>
      <c r="C3" s="3"/>
      <c r="D3" s="3"/>
      <c r="E3" s="3" t="s">
        <v>23</v>
      </c>
      <c r="F3" s="5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 t="s">
        <v>22</v>
      </c>
      <c r="S3" s="3"/>
      <c r="T3" s="1"/>
      <c r="U3" s="1"/>
    </row>
    <row r="4" spans="2:21"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1"/>
      <c r="U4" s="1"/>
    </row>
    <row r="5" spans="2:21">
      <c r="B5" s="1"/>
      <c r="C5" s="7" t="s">
        <v>2957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32" t="s">
        <v>8</v>
      </c>
      <c r="K5" s="32"/>
      <c r="L5" s="32"/>
      <c r="M5" s="32"/>
      <c r="N5" s="32"/>
      <c r="O5" s="7" t="s">
        <v>16</v>
      </c>
      <c r="P5" s="7" t="s">
        <v>17</v>
      </c>
      <c r="Q5" s="32" t="s">
        <v>18</v>
      </c>
      <c r="R5" s="32"/>
      <c r="S5" s="32"/>
      <c r="T5" s="30" t="s">
        <v>19</v>
      </c>
      <c r="U5" s="7" t="s">
        <v>21</v>
      </c>
    </row>
    <row r="6" spans="2:21">
      <c r="B6" s="1"/>
      <c r="C6" s="8" t="s">
        <v>2958</v>
      </c>
      <c r="D6" s="8"/>
      <c r="E6" s="8"/>
      <c r="F6" s="8"/>
      <c r="G6" s="8"/>
      <c r="H6" s="8"/>
      <c r="I6" s="8"/>
      <c r="J6" s="30" t="s">
        <v>9</v>
      </c>
      <c r="K6" s="30" t="s">
        <v>10</v>
      </c>
      <c r="L6" s="30" t="s">
        <v>11</v>
      </c>
      <c r="M6" s="30" t="s">
        <v>12</v>
      </c>
      <c r="N6" s="30" t="s">
        <v>14</v>
      </c>
      <c r="O6" s="8"/>
      <c r="P6" s="8"/>
      <c r="Q6" s="30" t="s">
        <v>10</v>
      </c>
      <c r="R6" s="30" t="s">
        <v>11</v>
      </c>
      <c r="S6" s="30" t="s">
        <v>14</v>
      </c>
      <c r="T6" s="30" t="s">
        <v>20</v>
      </c>
      <c r="U6" s="8"/>
    </row>
    <row r="7" spans="2:21">
      <c r="B7" s="1"/>
      <c r="C7" s="9"/>
      <c r="D7" s="9"/>
      <c r="E7" s="9"/>
      <c r="F7" s="9"/>
      <c r="G7" s="9"/>
      <c r="H7" s="9"/>
      <c r="I7" s="9"/>
      <c r="J7" s="30"/>
      <c r="K7" s="30"/>
      <c r="L7" s="30"/>
      <c r="M7" s="30" t="s">
        <v>13</v>
      </c>
      <c r="N7" s="30" t="s">
        <v>15</v>
      </c>
      <c r="O7" s="9"/>
      <c r="P7" s="9"/>
      <c r="Q7" s="30" t="s">
        <v>15</v>
      </c>
      <c r="R7" s="30" t="s">
        <v>15</v>
      </c>
      <c r="S7" s="30" t="s">
        <v>15</v>
      </c>
      <c r="T7" s="30"/>
      <c r="U7" s="9"/>
    </row>
    <row r="8" spans="2:21">
      <c r="B8" s="1"/>
      <c r="C8" s="30">
        <v>1</v>
      </c>
      <c r="D8" s="30">
        <v>2</v>
      </c>
      <c r="E8" s="30">
        <v>3</v>
      </c>
      <c r="F8" s="30">
        <v>4</v>
      </c>
      <c r="G8" s="30">
        <v>5</v>
      </c>
      <c r="H8" s="30">
        <v>6</v>
      </c>
      <c r="I8" s="30">
        <v>7</v>
      </c>
      <c r="J8" s="30">
        <v>8</v>
      </c>
      <c r="K8" s="30">
        <v>9</v>
      </c>
      <c r="L8" s="30">
        <v>10</v>
      </c>
      <c r="M8" s="30">
        <v>11</v>
      </c>
      <c r="N8" s="30">
        <v>12</v>
      </c>
      <c r="O8" s="30">
        <v>13</v>
      </c>
      <c r="P8" s="30">
        <v>14</v>
      </c>
      <c r="Q8" s="30">
        <v>15</v>
      </c>
      <c r="R8" s="30">
        <v>16</v>
      </c>
      <c r="S8" s="30">
        <v>17</v>
      </c>
      <c r="T8" s="30">
        <v>18</v>
      </c>
      <c r="U8" s="30">
        <v>19</v>
      </c>
    </row>
    <row r="9" spans="2:21" ht="18">
      <c r="C9" s="2"/>
      <c r="D9" s="10" t="s">
        <v>2901</v>
      </c>
      <c r="E9" s="2"/>
      <c r="F9" s="2"/>
      <c r="G9" s="2"/>
      <c r="H9" s="2"/>
      <c r="I9" s="2"/>
      <c r="J9" s="2"/>
      <c r="K9" s="2"/>
      <c r="L9" s="2"/>
      <c r="M9" s="2"/>
      <c r="N9" s="18"/>
      <c r="O9" s="2"/>
      <c r="P9" s="2"/>
      <c r="Q9" s="2"/>
      <c r="R9" s="2"/>
      <c r="S9" s="2"/>
      <c r="T9" s="2"/>
      <c r="U9" s="2"/>
    </row>
    <row r="10" spans="2:21">
      <c r="C10" s="2">
        <v>1</v>
      </c>
      <c r="D10" s="2" t="s">
        <v>2902</v>
      </c>
      <c r="E10" s="2" t="s">
        <v>2903</v>
      </c>
      <c r="F10" s="2" t="s">
        <v>28</v>
      </c>
      <c r="G10" s="2" t="s">
        <v>34</v>
      </c>
      <c r="H10" s="2" t="s">
        <v>39</v>
      </c>
      <c r="I10" s="2" t="s">
        <v>45</v>
      </c>
      <c r="J10" s="2">
        <v>26250</v>
      </c>
      <c r="K10" s="2">
        <v>2750</v>
      </c>
      <c r="L10" s="2">
        <v>6000</v>
      </c>
      <c r="M10" s="2">
        <v>0</v>
      </c>
      <c r="N10" s="18">
        <f t="shared" ref="N10:N34" si="0">J10+K10+L10+M10</f>
        <v>35000</v>
      </c>
      <c r="O10" s="2" t="s">
        <v>1036</v>
      </c>
      <c r="P10" s="2" t="s">
        <v>2054</v>
      </c>
      <c r="Q10" s="2">
        <f t="shared" ref="Q10:R34" si="1">K10</f>
        <v>2750</v>
      </c>
      <c r="R10" s="2">
        <f t="shared" si="1"/>
        <v>6000</v>
      </c>
      <c r="S10" s="2">
        <f t="shared" ref="S10:S34" si="2">Q10+R10</f>
        <v>8750</v>
      </c>
      <c r="T10" s="11">
        <v>34971</v>
      </c>
      <c r="U10" s="2"/>
    </row>
    <row r="11" spans="2:21">
      <c r="C11" s="2">
        <v>2</v>
      </c>
      <c r="D11" s="2" t="s">
        <v>2904</v>
      </c>
      <c r="E11" s="2" t="s">
        <v>2905</v>
      </c>
      <c r="F11" s="2" t="s">
        <v>28</v>
      </c>
      <c r="G11" s="2" t="s">
        <v>1068</v>
      </c>
      <c r="H11" s="2" t="s">
        <v>39</v>
      </c>
      <c r="I11" s="2" t="s">
        <v>2625</v>
      </c>
      <c r="J11" s="2">
        <v>37500</v>
      </c>
      <c r="K11" s="2">
        <v>4000</v>
      </c>
      <c r="L11" s="2">
        <v>6000</v>
      </c>
      <c r="M11" s="2">
        <v>2500</v>
      </c>
      <c r="N11" s="18">
        <f t="shared" si="0"/>
        <v>50000</v>
      </c>
      <c r="O11" s="18" t="s">
        <v>1036</v>
      </c>
      <c r="P11" s="18" t="s">
        <v>1854</v>
      </c>
      <c r="Q11" s="2">
        <f t="shared" si="1"/>
        <v>4000</v>
      </c>
      <c r="R11" s="2">
        <f t="shared" si="1"/>
        <v>6000</v>
      </c>
      <c r="S11" s="2">
        <f t="shared" si="2"/>
        <v>10000</v>
      </c>
      <c r="T11" s="11">
        <v>35009</v>
      </c>
      <c r="U11" s="2"/>
    </row>
    <row r="12" spans="2:21">
      <c r="C12" s="2">
        <v>3</v>
      </c>
      <c r="D12" s="2" t="s">
        <v>2906</v>
      </c>
      <c r="E12" s="2" t="s">
        <v>2907</v>
      </c>
      <c r="F12" s="2" t="s">
        <v>28</v>
      </c>
      <c r="G12" s="2" t="s">
        <v>1025</v>
      </c>
      <c r="H12" s="2" t="s">
        <v>29</v>
      </c>
      <c r="I12" s="2" t="s">
        <v>1039</v>
      </c>
      <c r="J12" s="2">
        <v>26250</v>
      </c>
      <c r="K12" s="2">
        <v>2750</v>
      </c>
      <c r="L12" s="2">
        <v>6000</v>
      </c>
      <c r="M12" s="2">
        <v>0</v>
      </c>
      <c r="N12" s="18">
        <f t="shared" si="0"/>
        <v>35000</v>
      </c>
      <c r="O12" s="2" t="s">
        <v>2083</v>
      </c>
      <c r="P12" s="2" t="s">
        <v>1699</v>
      </c>
      <c r="Q12" s="2">
        <f t="shared" si="1"/>
        <v>2750</v>
      </c>
      <c r="R12" s="2">
        <f t="shared" si="1"/>
        <v>6000</v>
      </c>
      <c r="S12" s="2">
        <f t="shared" si="2"/>
        <v>8750</v>
      </c>
      <c r="T12" s="11">
        <v>35044</v>
      </c>
      <c r="U12" s="2"/>
    </row>
    <row r="13" spans="2:21">
      <c r="C13" s="2">
        <v>4</v>
      </c>
      <c r="D13" s="2" t="s">
        <v>2908</v>
      </c>
      <c r="E13" s="2" t="s">
        <v>2909</v>
      </c>
      <c r="F13" s="2" t="s">
        <v>28</v>
      </c>
      <c r="G13" s="2" t="s">
        <v>1068</v>
      </c>
      <c r="H13" s="2" t="s">
        <v>29</v>
      </c>
      <c r="I13" s="2" t="s">
        <v>2910</v>
      </c>
      <c r="J13" s="2">
        <v>26250</v>
      </c>
      <c r="K13" s="2">
        <v>2750</v>
      </c>
      <c r="L13" s="2">
        <v>6000</v>
      </c>
      <c r="M13" s="2">
        <v>0</v>
      </c>
      <c r="N13" s="18">
        <f t="shared" si="0"/>
        <v>35000</v>
      </c>
      <c r="O13" s="2" t="s">
        <v>168</v>
      </c>
      <c r="P13" s="2" t="s">
        <v>28</v>
      </c>
      <c r="Q13" s="2">
        <f t="shared" si="1"/>
        <v>2750</v>
      </c>
      <c r="R13" s="2">
        <f t="shared" si="1"/>
        <v>6000</v>
      </c>
      <c r="S13" s="2">
        <f t="shared" si="2"/>
        <v>8750</v>
      </c>
      <c r="T13" s="11">
        <v>35047</v>
      </c>
      <c r="U13" s="2"/>
    </row>
    <row r="14" spans="2:21">
      <c r="C14" s="2">
        <v>5</v>
      </c>
      <c r="D14" s="2" t="s">
        <v>2911</v>
      </c>
      <c r="E14" s="2" t="s">
        <v>2007</v>
      </c>
      <c r="F14" s="2" t="s">
        <v>28</v>
      </c>
      <c r="G14" s="2" t="s">
        <v>240</v>
      </c>
      <c r="H14" s="2" t="s">
        <v>29</v>
      </c>
      <c r="I14" s="2" t="s">
        <v>755</v>
      </c>
      <c r="J14" s="2">
        <v>54306</v>
      </c>
      <c r="K14" s="2">
        <v>8480</v>
      </c>
      <c r="L14" s="2">
        <v>6000</v>
      </c>
      <c r="M14" s="2">
        <v>3620</v>
      </c>
      <c r="N14" s="18">
        <f t="shared" si="0"/>
        <v>72406</v>
      </c>
      <c r="O14" s="2" t="s">
        <v>86</v>
      </c>
      <c r="P14" s="2" t="s">
        <v>290</v>
      </c>
      <c r="Q14" s="2">
        <f t="shared" si="1"/>
        <v>8480</v>
      </c>
      <c r="R14" s="2">
        <f t="shared" si="1"/>
        <v>6000</v>
      </c>
      <c r="S14" s="2">
        <f t="shared" si="2"/>
        <v>14480</v>
      </c>
      <c r="T14" s="11">
        <v>35095</v>
      </c>
      <c r="U14" s="2"/>
    </row>
    <row r="15" spans="2:21">
      <c r="C15" s="2">
        <v>6</v>
      </c>
      <c r="D15" s="2" t="s">
        <v>2912</v>
      </c>
      <c r="E15" s="2" t="s">
        <v>2007</v>
      </c>
      <c r="F15" s="2" t="s">
        <v>28</v>
      </c>
      <c r="G15" s="2" t="s">
        <v>240</v>
      </c>
      <c r="H15" s="2" t="s">
        <v>29</v>
      </c>
      <c r="I15" s="2" t="s">
        <v>755</v>
      </c>
      <c r="J15" s="2">
        <v>54306</v>
      </c>
      <c r="K15" s="2">
        <v>8480</v>
      </c>
      <c r="L15" s="2">
        <v>6000</v>
      </c>
      <c r="M15" s="2">
        <v>3620</v>
      </c>
      <c r="N15" s="18">
        <f t="shared" si="0"/>
        <v>72406</v>
      </c>
      <c r="O15" s="2" t="s">
        <v>86</v>
      </c>
      <c r="P15" s="2" t="s">
        <v>290</v>
      </c>
      <c r="Q15" s="2">
        <f t="shared" si="1"/>
        <v>8480</v>
      </c>
      <c r="R15" s="2">
        <f t="shared" si="1"/>
        <v>6000</v>
      </c>
      <c r="S15" s="2">
        <f t="shared" si="2"/>
        <v>14480</v>
      </c>
      <c r="T15" s="11">
        <v>35095</v>
      </c>
      <c r="U15" s="2"/>
    </row>
    <row r="16" spans="2:21">
      <c r="C16" s="2">
        <v>7</v>
      </c>
      <c r="D16" s="2" t="s">
        <v>2913</v>
      </c>
      <c r="E16" s="2" t="s">
        <v>2914</v>
      </c>
      <c r="F16" s="2" t="s">
        <v>28</v>
      </c>
      <c r="G16" s="2" t="s">
        <v>34</v>
      </c>
      <c r="H16" s="2" t="s">
        <v>29</v>
      </c>
      <c r="I16" s="2" t="s">
        <v>2915</v>
      </c>
      <c r="J16" s="2">
        <v>21850</v>
      </c>
      <c r="K16" s="2">
        <v>1650</v>
      </c>
      <c r="L16" s="2">
        <v>6000</v>
      </c>
      <c r="M16" s="2"/>
      <c r="N16" s="18">
        <f t="shared" si="0"/>
        <v>29500</v>
      </c>
      <c r="O16" s="2" t="s">
        <v>931</v>
      </c>
      <c r="P16" s="2" t="s">
        <v>1097</v>
      </c>
      <c r="Q16" s="2">
        <f t="shared" si="1"/>
        <v>1650</v>
      </c>
      <c r="R16" s="2">
        <f t="shared" si="1"/>
        <v>6000</v>
      </c>
      <c r="S16" s="2">
        <f t="shared" si="2"/>
        <v>7650</v>
      </c>
      <c r="T16" s="11">
        <v>35095</v>
      </c>
      <c r="U16" s="2"/>
    </row>
    <row r="17" spans="3:21">
      <c r="C17" s="2">
        <v>8</v>
      </c>
      <c r="D17" s="2" t="s">
        <v>2916</v>
      </c>
      <c r="E17" s="2" t="s">
        <v>1349</v>
      </c>
      <c r="F17" s="2" t="s">
        <v>28</v>
      </c>
      <c r="G17" s="2" t="s">
        <v>34</v>
      </c>
      <c r="H17" s="2" t="s">
        <v>29</v>
      </c>
      <c r="I17" s="2" t="s">
        <v>2917</v>
      </c>
      <c r="J17" s="2">
        <v>37500</v>
      </c>
      <c r="K17" s="2">
        <v>4000</v>
      </c>
      <c r="L17" s="2">
        <v>6000</v>
      </c>
      <c r="M17" s="2">
        <v>2500</v>
      </c>
      <c r="N17" s="18">
        <f t="shared" si="0"/>
        <v>50000</v>
      </c>
      <c r="O17" s="2" t="s">
        <v>86</v>
      </c>
      <c r="P17" s="2" t="s">
        <v>302</v>
      </c>
      <c r="Q17" s="2">
        <f t="shared" si="1"/>
        <v>4000</v>
      </c>
      <c r="R17" s="2">
        <f t="shared" si="1"/>
        <v>6000</v>
      </c>
      <c r="S17" s="2">
        <f t="shared" si="2"/>
        <v>10000</v>
      </c>
      <c r="T17" s="11">
        <v>35095</v>
      </c>
      <c r="U17" s="2"/>
    </row>
    <row r="18" spans="3:21">
      <c r="C18" s="2">
        <v>9</v>
      </c>
      <c r="D18" s="2" t="s">
        <v>2918</v>
      </c>
      <c r="E18" s="2" t="s">
        <v>2919</v>
      </c>
      <c r="F18" s="2" t="s">
        <v>28</v>
      </c>
      <c r="G18" s="2" t="s">
        <v>1025</v>
      </c>
      <c r="H18" s="2" t="s">
        <v>29</v>
      </c>
      <c r="I18" s="2" t="s">
        <v>2915</v>
      </c>
      <c r="J18" s="2">
        <f>25000/100*75</f>
        <v>18750</v>
      </c>
      <c r="K18" s="2">
        <v>250</v>
      </c>
      <c r="L18" s="2">
        <v>6000</v>
      </c>
      <c r="M18" s="2">
        <v>0</v>
      </c>
      <c r="N18" s="18">
        <f t="shared" si="0"/>
        <v>25000</v>
      </c>
      <c r="O18" s="2" t="s">
        <v>86</v>
      </c>
      <c r="P18" s="2" t="s">
        <v>2358</v>
      </c>
      <c r="Q18" s="2">
        <f t="shared" si="1"/>
        <v>250</v>
      </c>
      <c r="R18" s="2">
        <f t="shared" si="1"/>
        <v>6000</v>
      </c>
      <c r="S18" s="2">
        <f t="shared" si="2"/>
        <v>6250</v>
      </c>
      <c r="T18" s="11">
        <v>35095</v>
      </c>
      <c r="U18" s="2"/>
    </row>
    <row r="19" spans="3:21">
      <c r="C19" s="2">
        <v>10</v>
      </c>
      <c r="D19" s="2" t="s">
        <v>2920</v>
      </c>
      <c r="E19" s="2" t="s">
        <v>2921</v>
      </c>
      <c r="F19" s="2" t="s">
        <v>28</v>
      </c>
      <c r="G19" s="2" t="s">
        <v>34</v>
      </c>
      <c r="H19" s="2" t="s">
        <v>29</v>
      </c>
      <c r="I19" s="2" t="s">
        <v>395</v>
      </c>
      <c r="J19" s="2">
        <v>22500</v>
      </c>
      <c r="K19" s="2">
        <v>1500</v>
      </c>
      <c r="L19" s="2">
        <v>6000</v>
      </c>
      <c r="M19" s="2">
        <v>0</v>
      </c>
      <c r="N19" s="18">
        <f t="shared" si="0"/>
        <v>30000</v>
      </c>
      <c r="O19" s="2" t="s">
        <v>931</v>
      </c>
      <c r="P19" s="2" t="s">
        <v>500</v>
      </c>
      <c r="Q19" s="2">
        <f t="shared" si="1"/>
        <v>1500</v>
      </c>
      <c r="R19" s="2">
        <f t="shared" si="1"/>
        <v>6000</v>
      </c>
      <c r="S19" s="2">
        <f t="shared" si="2"/>
        <v>7500</v>
      </c>
      <c r="T19" s="11">
        <v>35101</v>
      </c>
      <c r="U19" s="2"/>
    </row>
    <row r="20" spans="3:21">
      <c r="C20" s="2">
        <v>11</v>
      </c>
      <c r="D20" s="2" t="s">
        <v>2922</v>
      </c>
      <c r="E20" s="2" t="s">
        <v>2923</v>
      </c>
      <c r="F20" s="2" t="s">
        <v>28</v>
      </c>
      <c r="G20" s="2" t="s">
        <v>240</v>
      </c>
      <c r="H20" s="2" t="s">
        <v>29</v>
      </c>
      <c r="I20" s="2" t="s">
        <v>2551</v>
      </c>
      <c r="J20" s="2">
        <v>26250</v>
      </c>
      <c r="K20" s="2">
        <v>2750</v>
      </c>
      <c r="L20" s="2">
        <v>6000</v>
      </c>
      <c r="M20" s="2">
        <v>0</v>
      </c>
      <c r="N20" s="18">
        <f t="shared" si="0"/>
        <v>35000</v>
      </c>
      <c r="O20" s="2" t="s">
        <v>86</v>
      </c>
      <c r="P20" s="2" t="s">
        <v>51</v>
      </c>
      <c r="Q20" s="2">
        <f t="shared" si="1"/>
        <v>2750</v>
      </c>
      <c r="R20" s="2">
        <f t="shared" si="1"/>
        <v>6000</v>
      </c>
      <c r="S20" s="2">
        <f t="shared" si="2"/>
        <v>8750</v>
      </c>
      <c r="T20" s="11">
        <v>35154</v>
      </c>
      <c r="U20" s="2"/>
    </row>
    <row r="21" spans="3:21">
      <c r="C21" s="2">
        <v>12</v>
      </c>
      <c r="D21" s="2" t="s">
        <v>2924</v>
      </c>
      <c r="E21" s="2" t="s">
        <v>2925</v>
      </c>
      <c r="F21" s="2" t="s">
        <v>28</v>
      </c>
      <c r="G21" s="2" t="s">
        <v>1648</v>
      </c>
      <c r="H21" s="2" t="s">
        <v>29</v>
      </c>
      <c r="I21" s="2" t="s">
        <v>2926</v>
      </c>
      <c r="J21" s="2">
        <f>31000/100*75</f>
        <v>23250</v>
      </c>
      <c r="K21" s="2">
        <v>1750</v>
      </c>
      <c r="L21" s="2">
        <v>6000</v>
      </c>
      <c r="M21" s="2">
        <v>0</v>
      </c>
      <c r="N21" s="18">
        <f t="shared" si="0"/>
        <v>31000</v>
      </c>
      <c r="O21" s="2" t="s">
        <v>86</v>
      </c>
      <c r="P21" s="2" t="s">
        <v>195</v>
      </c>
      <c r="Q21" s="2">
        <f t="shared" si="1"/>
        <v>1750</v>
      </c>
      <c r="R21" s="2">
        <f t="shared" si="1"/>
        <v>6000</v>
      </c>
      <c r="S21" s="2">
        <f t="shared" si="2"/>
        <v>7750</v>
      </c>
      <c r="T21" s="11">
        <v>35154</v>
      </c>
      <c r="U21" s="2"/>
    </row>
    <row r="22" spans="3:21">
      <c r="C22" s="2">
        <v>13</v>
      </c>
      <c r="D22" s="2" t="s">
        <v>2927</v>
      </c>
      <c r="E22" s="2" t="s">
        <v>2928</v>
      </c>
      <c r="F22" s="2" t="s">
        <v>28</v>
      </c>
      <c r="G22" s="2" t="s">
        <v>34</v>
      </c>
      <c r="H22" s="2" t="s">
        <v>29</v>
      </c>
      <c r="I22" s="2" t="s">
        <v>1467</v>
      </c>
      <c r="J22" s="2">
        <f>31000/100*75</f>
        <v>23250</v>
      </c>
      <c r="K22" s="2">
        <v>10315</v>
      </c>
      <c r="L22" s="2">
        <v>6000</v>
      </c>
      <c r="M22" s="2">
        <v>0</v>
      </c>
      <c r="N22" s="18">
        <f t="shared" si="0"/>
        <v>39565</v>
      </c>
      <c r="O22" s="2" t="s">
        <v>2502</v>
      </c>
      <c r="P22" s="2" t="s">
        <v>217</v>
      </c>
      <c r="Q22" s="2">
        <f t="shared" si="1"/>
        <v>10315</v>
      </c>
      <c r="R22" s="2">
        <f t="shared" si="1"/>
        <v>6000</v>
      </c>
      <c r="S22" s="2">
        <f t="shared" si="2"/>
        <v>16315</v>
      </c>
      <c r="T22" s="11">
        <v>35154</v>
      </c>
      <c r="U22" s="2"/>
    </row>
    <row r="23" spans="3:21">
      <c r="C23" s="2">
        <v>14</v>
      </c>
      <c r="D23" s="2" t="s">
        <v>2929</v>
      </c>
      <c r="E23" s="2" t="s">
        <v>2930</v>
      </c>
      <c r="F23" s="2" t="s">
        <v>28</v>
      </c>
      <c r="G23" s="2" t="s">
        <v>2931</v>
      </c>
      <c r="H23" s="2" t="s">
        <v>29</v>
      </c>
      <c r="I23" s="2" t="s">
        <v>64</v>
      </c>
      <c r="J23" s="2">
        <v>26250</v>
      </c>
      <c r="K23" s="2">
        <v>2750</v>
      </c>
      <c r="L23" s="2">
        <v>6000</v>
      </c>
      <c r="M23" s="2">
        <v>0</v>
      </c>
      <c r="N23" s="18">
        <f t="shared" si="0"/>
        <v>35000</v>
      </c>
      <c r="O23" s="2" t="s">
        <v>1036</v>
      </c>
      <c r="P23" s="2" t="s">
        <v>115</v>
      </c>
      <c r="Q23" s="2">
        <f t="shared" si="1"/>
        <v>2750</v>
      </c>
      <c r="R23" s="2">
        <f t="shared" si="1"/>
        <v>6000</v>
      </c>
      <c r="S23" s="2">
        <f t="shared" si="2"/>
        <v>8750</v>
      </c>
      <c r="T23" s="11">
        <v>35154</v>
      </c>
      <c r="U23" s="2"/>
    </row>
    <row r="24" spans="3:21">
      <c r="C24" s="2">
        <v>15</v>
      </c>
      <c r="D24" s="2" t="s">
        <v>2932</v>
      </c>
      <c r="E24" s="2" t="s">
        <v>2933</v>
      </c>
      <c r="F24" s="2" t="s">
        <v>28</v>
      </c>
      <c r="G24" s="2" t="s">
        <v>1025</v>
      </c>
      <c r="H24" s="2" t="s">
        <v>29</v>
      </c>
      <c r="I24" s="2" t="s">
        <v>1039</v>
      </c>
      <c r="J24" s="2">
        <f>33000/100*75</f>
        <v>24750</v>
      </c>
      <c r="K24" s="2">
        <v>2250</v>
      </c>
      <c r="L24" s="2">
        <v>6000</v>
      </c>
      <c r="M24" s="2">
        <v>0</v>
      </c>
      <c r="N24" s="18">
        <f t="shared" si="0"/>
        <v>33000</v>
      </c>
      <c r="O24" s="2" t="s">
        <v>86</v>
      </c>
      <c r="P24" s="2" t="s">
        <v>782</v>
      </c>
      <c r="Q24" s="2">
        <f t="shared" si="1"/>
        <v>2250</v>
      </c>
      <c r="R24" s="2">
        <f t="shared" si="1"/>
        <v>6000</v>
      </c>
      <c r="S24" s="2">
        <f t="shared" si="2"/>
        <v>8250</v>
      </c>
      <c r="T24" s="11">
        <v>35154</v>
      </c>
      <c r="U24" s="2"/>
    </row>
    <row r="25" spans="3:21">
      <c r="C25" s="2">
        <v>16</v>
      </c>
      <c r="D25" s="2" t="s">
        <v>2934</v>
      </c>
      <c r="E25" s="2" t="s">
        <v>2073</v>
      </c>
      <c r="F25" s="2" t="s">
        <v>28</v>
      </c>
      <c r="G25" s="2" t="s">
        <v>1025</v>
      </c>
      <c r="H25" s="2" t="s">
        <v>29</v>
      </c>
      <c r="I25" s="2" t="s">
        <v>395</v>
      </c>
      <c r="J25" s="2">
        <v>22500</v>
      </c>
      <c r="K25" s="2">
        <v>1500</v>
      </c>
      <c r="L25" s="2">
        <v>6000</v>
      </c>
      <c r="M25" s="2">
        <v>0</v>
      </c>
      <c r="N25" s="18">
        <f t="shared" si="0"/>
        <v>30000</v>
      </c>
      <c r="O25" s="2" t="s">
        <v>86</v>
      </c>
      <c r="P25" s="2" t="s">
        <v>2068</v>
      </c>
      <c r="Q25" s="2">
        <f t="shared" si="1"/>
        <v>1500</v>
      </c>
      <c r="R25" s="2">
        <f t="shared" si="1"/>
        <v>6000</v>
      </c>
      <c r="S25" s="2">
        <f t="shared" si="2"/>
        <v>7500</v>
      </c>
      <c r="T25" s="11">
        <v>35154</v>
      </c>
      <c r="U25" s="2"/>
    </row>
    <row r="26" spans="3:21">
      <c r="C26" s="2">
        <v>17</v>
      </c>
      <c r="D26" s="2" t="s">
        <v>2935</v>
      </c>
      <c r="E26" s="2" t="s">
        <v>2936</v>
      </c>
      <c r="F26" s="2" t="s">
        <v>28</v>
      </c>
      <c r="G26" s="2" t="s">
        <v>34</v>
      </c>
      <c r="H26" s="2" t="s">
        <v>29</v>
      </c>
      <c r="I26" s="2" t="s">
        <v>860</v>
      </c>
      <c r="J26" s="2">
        <v>22500</v>
      </c>
      <c r="K26" s="2">
        <v>40000</v>
      </c>
      <c r="L26" s="2">
        <v>6000</v>
      </c>
      <c r="M26" s="2">
        <v>0</v>
      </c>
      <c r="N26" s="18">
        <f t="shared" si="0"/>
        <v>68500</v>
      </c>
      <c r="O26" s="2" t="s">
        <v>1036</v>
      </c>
      <c r="P26" s="2" t="s">
        <v>2937</v>
      </c>
      <c r="Q26" s="2">
        <f t="shared" si="1"/>
        <v>40000</v>
      </c>
      <c r="R26" s="2">
        <f t="shared" si="1"/>
        <v>6000</v>
      </c>
      <c r="S26" s="2">
        <f t="shared" si="2"/>
        <v>46000</v>
      </c>
      <c r="T26" s="11">
        <v>35150</v>
      </c>
      <c r="U26" s="2"/>
    </row>
    <row r="27" spans="3:21">
      <c r="C27" s="2">
        <v>18</v>
      </c>
      <c r="D27" s="2" t="s">
        <v>2938</v>
      </c>
      <c r="E27" s="2" t="s">
        <v>2939</v>
      </c>
      <c r="F27" s="2" t="s">
        <v>28</v>
      </c>
      <c r="G27" s="2" t="s">
        <v>34</v>
      </c>
      <c r="H27" s="2" t="s">
        <v>29</v>
      </c>
      <c r="I27" s="2" t="s">
        <v>730</v>
      </c>
      <c r="J27" s="2">
        <v>26250</v>
      </c>
      <c r="K27" s="2">
        <v>2750</v>
      </c>
      <c r="L27" s="2">
        <v>6000</v>
      </c>
      <c r="M27" s="2">
        <v>0</v>
      </c>
      <c r="N27" s="18">
        <f t="shared" si="0"/>
        <v>35000</v>
      </c>
      <c r="O27" s="2" t="s">
        <v>931</v>
      </c>
      <c r="P27" s="2" t="s">
        <v>2940</v>
      </c>
      <c r="Q27" s="2">
        <f t="shared" si="1"/>
        <v>2750</v>
      </c>
      <c r="R27" s="2">
        <f t="shared" si="1"/>
        <v>6000</v>
      </c>
      <c r="S27" s="2">
        <f t="shared" si="2"/>
        <v>8750</v>
      </c>
      <c r="T27" s="11">
        <v>35154</v>
      </c>
      <c r="U27" s="2"/>
    </row>
    <row r="28" spans="3:21">
      <c r="C28" s="2">
        <v>19</v>
      </c>
      <c r="D28" s="2" t="s">
        <v>2941</v>
      </c>
      <c r="E28" s="2" t="s">
        <v>2942</v>
      </c>
      <c r="F28" s="2" t="s">
        <v>28</v>
      </c>
      <c r="G28" s="2" t="s">
        <v>1025</v>
      </c>
      <c r="H28" s="2" t="s">
        <v>29</v>
      </c>
      <c r="I28" s="2" t="s">
        <v>1039</v>
      </c>
      <c r="J28" s="2">
        <v>26250</v>
      </c>
      <c r="K28" s="2">
        <v>2750</v>
      </c>
      <c r="L28" s="2">
        <v>6000</v>
      </c>
      <c r="M28" s="2">
        <v>0</v>
      </c>
      <c r="N28" s="18">
        <f t="shared" si="0"/>
        <v>35000</v>
      </c>
      <c r="O28" s="2" t="s">
        <v>1036</v>
      </c>
      <c r="P28" s="2" t="s">
        <v>365</v>
      </c>
      <c r="Q28" s="2">
        <f t="shared" si="1"/>
        <v>2750</v>
      </c>
      <c r="R28" s="2">
        <f t="shared" si="1"/>
        <v>6000</v>
      </c>
      <c r="S28" s="2">
        <f t="shared" si="2"/>
        <v>8750</v>
      </c>
      <c r="T28" s="11">
        <v>35139</v>
      </c>
      <c r="U28" s="2"/>
    </row>
    <row r="29" spans="3:21">
      <c r="C29" s="2">
        <v>20</v>
      </c>
      <c r="D29" s="2" t="s">
        <v>2943</v>
      </c>
      <c r="E29" s="2" t="s">
        <v>2921</v>
      </c>
      <c r="F29" s="2" t="s">
        <v>28</v>
      </c>
      <c r="G29" s="2" t="s">
        <v>34</v>
      </c>
      <c r="H29" s="2" t="s">
        <v>29</v>
      </c>
      <c r="I29" s="2" t="s">
        <v>45</v>
      </c>
      <c r="J29" s="2">
        <v>22500</v>
      </c>
      <c r="K29" s="2">
        <v>1500</v>
      </c>
      <c r="L29" s="2">
        <v>6000</v>
      </c>
      <c r="M29" s="2">
        <v>0</v>
      </c>
      <c r="N29" s="18">
        <f t="shared" si="0"/>
        <v>30000</v>
      </c>
      <c r="O29" s="2" t="s">
        <v>931</v>
      </c>
      <c r="P29" s="2" t="s">
        <v>500</v>
      </c>
      <c r="Q29" s="2">
        <f t="shared" si="1"/>
        <v>1500</v>
      </c>
      <c r="R29" s="2">
        <f t="shared" si="1"/>
        <v>6000</v>
      </c>
      <c r="S29" s="2">
        <f t="shared" si="2"/>
        <v>7500</v>
      </c>
      <c r="T29" s="11">
        <v>35126</v>
      </c>
      <c r="U29" s="2"/>
    </row>
    <row r="30" spans="3:21">
      <c r="C30" s="2">
        <v>21</v>
      </c>
      <c r="D30" s="2" t="s">
        <v>2944</v>
      </c>
      <c r="E30" s="2" t="s">
        <v>2945</v>
      </c>
      <c r="F30" s="2" t="s">
        <v>28</v>
      </c>
      <c r="G30" s="2" t="s">
        <v>1025</v>
      </c>
      <c r="H30" s="2" t="s">
        <v>29</v>
      </c>
      <c r="I30" s="2" t="s">
        <v>2946</v>
      </c>
      <c r="J30" s="2">
        <v>26250</v>
      </c>
      <c r="K30" s="2">
        <v>2750</v>
      </c>
      <c r="L30" s="2">
        <v>6000</v>
      </c>
      <c r="M30" s="2">
        <v>0</v>
      </c>
      <c r="N30" s="18">
        <f t="shared" si="0"/>
        <v>35000</v>
      </c>
      <c r="O30" s="2" t="s">
        <v>86</v>
      </c>
      <c r="P30" s="2" t="s">
        <v>782</v>
      </c>
      <c r="Q30" s="2">
        <f t="shared" si="1"/>
        <v>2750</v>
      </c>
      <c r="R30" s="2">
        <f t="shared" si="1"/>
        <v>6000</v>
      </c>
      <c r="S30" s="2">
        <f t="shared" si="2"/>
        <v>8750</v>
      </c>
      <c r="T30" s="11">
        <v>35126</v>
      </c>
      <c r="U30" s="2"/>
    </row>
    <row r="31" spans="3:21">
      <c r="C31" s="2">
        <v>22</v>
      </c>
      <c r="D31" s="2" t="s">
        <v>2947</v>
      </c>
      <c r="E31" s="2" t="s">
        <v>2945</v>
      </c>
      <c r="F31" s="2" t="s">
        <v>28</v>
      </c>
      <c r="G31" s="2" t="s">
        <v>1025</v>
      </c>
      <c r="H31" s="2" t="s">
        <v>29</v>
      </c>
      <c r="I31" s="2" t="s">
        <v>2946</v>
      </c>
      <c r="J31" s="2">
        <v>26250</v>
      </c>
      <c r="K31" s="2">
        <v>2750</v>
      </c>
      <c r="L31" s="2">
        <v>6000</v>
      </c>
      <c r="M31" s="2">
        <v>0</v>
      </c>
      <c r="N31" s="18">
        <f t="shared" si="0"/>
        <v>35000</v>
      </c>
      <c r="O31" s="2" t="s">
        <v>86</v>
      </c>
      <c r="P31" s="2" t="s">
        <v>782</v>
      </c>
      <c r="Q31" s="2">
        <f t="shared" si="1"/>
        <v>2750</v>
      </c>
      <c r="R31" s="2">
        <f t="shared" si="1"/>
        <v>6000</v>
      </c>
      <c r="S31" s="2">
        <f t="shared" si="2"/>
        <v>8750</v>
      </c>
      <c r="T31" s="11">
        <v>35126</v>
      </c>
      <c r="U31" s="2"/>
    </row>
    <row r="32" spans="3:21">
      <c r="C32" s="2">
        <v>23</v>
      </c>
      <c r="D32" s="2" t="s">
        <v>2948</v>
      </c>
      <c r="E32" s="2" t="s">
        <v>2949</v>
      </c>
      <c r="F32" s="2" t="s">
        <v>28</v>
      </c>
      <c r="G32" s="2" t="s">
        <v>1990</v>
      </c>
      <c r="H32" s="2" t="s">
        <v>29</v>
      </c>
      <c r="I32" s="2" t="s">
        <v>120</v>
      </c>
      <c r="J32" s="2">
        <v>26250</v>
      </c>
      <c r="K32" s="2">
        <v>2750</v>
      </c>
      <c r="L32" s="2">
        <v>6000</v>
      </c>
      <c r="M32" s="2">
        <v>0</v>
      </c>
      <c r="N32" s="18">
        <f t="shared" si="0"/>
        <v>35000</v>
      </c>
      <c r="O32" s="2" t="s">
        <v>199</v>
      </c>
      <c r="P32" s="2" t="s">
        <v>1699</v>
      </c>
      <c r="Q32" s="2">
        <f t="shared" si="1"/>
        <v>2750</v>
      </c>
      <c r="R32" s="2">
        <f t="shared" si="1"/>
        <v>6000</v>
      </c>
      <c r="S32" s="2">
        <f t="shared" si="2"/>
        <v>8750</v>
      </c>
      <c r="T32" s="11">
        <v>35139</v>
      </c>
      <c r="U32" s="2"/>
    </row>
    <row r="33" spans="3:21">
      <c r="C33" s="2">
        <v>24</v>
      </c>
      <c r="D33" s="2" t="s">
        <v>2950</v>
      </c>
      <c r="E33" s="2" t="s">
        <v>2928</v>
      </c>
      <c r="F33" s="2" t="s">
        <v>28</v>
      </c>
      <c r="G33" s="2" t="s">
        <v>34</v>
      </c>
      <c r="H33" s="2" t="s">
        <v>29</v>
      </c>
      <c r="I33" s="2" t="s">
        <v>1467</v>
      </c>
      <c r="J33" s="2">
        <v>26250</v>
      </c>
      <c r="K33" s="2">
        <v>10315</v>
      </c>
      <c r="L33" s="2">
        <v>6000</v>
      </c>
      <c r="M33" s="2">
        <v>0</v>
      </c>
      <c r="N33" s="18">
        <f t="shared" si="0"/>
        <v>42565</v>
      </c>
      <c r="O33" s="2" t="s">
        <v>2502</v>
      </c>
      <c r="P33" s="2" t="s">
        <v>28</v>
      </c>
      <c r="Q33" s="2">
        <f t="shared" si="1"/>
        <v>10315</v>
      </c>
      <c r="R33" s="2">
        <f t="shared" si="1"/>
        <v>6000</v>
      </c>
      <c r="S33" s="2">
        <f t="shared" si="2"/>
        <v>16315</v>
      </c>
      <c r="T33" s="11">
        <v>35154</v>
      </c>
      <c r="U33" s="2"/>
    </row>
    <row r="34" spans="3:21">
      <c r="C34" s="2">
        <v>25</v>
      </c>
      <c r="D34" s="2" t="s">
        <v>2951</v>
      </c>
      <c r="E34" s="2" t="s">
        <v>2928</v>
      </c>
      <c r="F34" s="2" t="s">
        <v>28</v>
      </c>
      <c r="G34" s="2" t="s">
        <v>34</v>
      </c>
      <c r="H34" s="2" t="s">
        <v>29</v>
      </c>
      <c r="I34" s="2" t="s">
        <v>1467</v>
      </c>
      <c r="J34" s="2">
        <v>26250</v>
      </c>
      <c r="K34" s="2">
        <v>10315</v>
      </c>
      <c r="L34" s="2">
        <v>6000</v>
      </c>
      <c r="M34" s="2">
        <v>0</v>
      </c>
      <c r="N34" s="18">
        <f t="shared" si="0"/>
        <v>42565</v>
      </c>
      <c r="O34" s="2" t="s">
        <v>2502</v>
      </c>
      <c r="P34" s="2" t="s">
        <v>28</v>
      </c>
      <c r="Q34" s="2">
        <f t="shared" si="1"/>
        <v>10315</v>
      </c>
      <c r="R34" s="2">
        <f t="shared" si="1"/>
        <v>6000</v>
      </c>
      <c r="S34" s="2">
        <f t="shared" si="2"/>
        <v>16315</v>
      </c>
      <c r="T34" s="11">
        <v>35154</v>
      </c>
      <c r="U34" s="2"/>
    </row>
  </sheetData>
  <mergeCells count="2">
    <mergeCell ref="J5:N5"/>
    <mergeCell ref="Q5:S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B4:T51"/>
  <sheetViews>
    <sheetView topLeftCell="D1" workbookViewId="0">
      <selection activeCell="A4" sqref="A4:T10"/>
    </sheetView>
  </sheetViews>
  <sheetFormatPr defaultRowHeight="14.25"/>
  <cols>
    <col min="1" max="1" width="1.140625" style="1" customWidth="1"/>
    <col min="2" max="2" width="9.140625" style="1"/>
    <col min="3" max="3" width="48.5703125" style="1" customWidth="1"/>
    <col min="4" max="4" width="56.28515625" style="1" customWidth="1"/>
    <col min="5" max="5" width="12.28515625" style="1" hidden="1" customWidth="1"/>
    <col min="6" max="6" width="8.42578125" style="1" hidden="1" customWidth="1"/>
    <col min="7" max="7" width="12" style="1" hidden="1" customWidth="1"/>
    <col min="8" max="8" width="23.140625" style="1" hidden="1" customWidth="1"/>
    <col min="9" max="9" width="14.28515625" style="1" hidden="1" customWidth="1"/>
    <col min="10" max="10" width="11.5703125" style="1" hidden="1" customWidth="1"/>
    <col min="11" max="11" width="10.7109375" style="1" hidden="1" customWidth="1"/>
    <col min="12" max="12" width="19.140625" style="1" hidden="1" customWidth="1"/>
    <col min="13" max="13" width="9.5703125" style="1" customWidth="1"/>
    <col min="14" max="14" width="24.42578125" style="1" customWidth="1"/>
    <col min="15" max="15" width="26.5703125" style="1" customWidth="1"/>
    <col min="16" max="16" width="9.140625" style="1"/>
    <col min="17" max="17" width="11.28515625" style="1" customWidth="1"/>
    <col min="18" max="18" width="9.140625" style="1"/>
    <col min="19" max="19" width="18.140625" style="1" customWidth="1"/>
    <col min="20" max="20" width="9.140625" style="1"/>
    <col min="21" max="21" width="0.7109375" style="1" customWidth="1"/>
    <col min="22" max="16384" width="9.140625" style="1"/>
  </cols>
  <sheetData>
    <row r="4" spans="2:20" ht="18">
      <c r="B4" s="3"/>
      <c r="C4" s="3"/>
      <c r="D4" s="4" t="s">
        <v>0</v>
      </c>
      <c r="E4" s="4" t="s">
        <v>0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2:20" ht="15">
      <c r="B5" s="3"/>
      <c r="C5" s="3"/>
      <c r="D5" s="3" t="s">
        <v>23</v>
      </c>
      <c r="E5" s="5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 t="s">
        <v>22</v>
      </c>
      <c r="R5" s="3"/>
    </row>
    <row r="6" spans="2:20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2:20"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32" t="s">
        <v>8</v>
      </c>
      <c r="J7" s="32"/>
      <c r="K7" s="32"/>
      <c r="L7" s="32"/>
      <c r="M7" s="32"/>
      <c r="N7" s="7" t="s">
        <v>16</v>
      </c>
      <c r="O7" s="7" t="s">
        <v>17</v>
      </c>
      <c r="P7" s="32" t="s">
        <v>18</v>
      </c>
      <c r="Q7" s="32"/>
      <c r="R7" s="32"/>
      <c r="S7" s="26" t="s">
        <v>19</v>
      </c>
      <c r="T7" s="7" t="s">
        <v>21</v>
      </c>
    </row>
    <row r="8" spans="2:20">
      <c r="B8" s="8"/>
      <c r="C8" s="8"/>
      <c r="D8" s="8"/>
      <c r="E8" s="8"/>
      <c r="F8" s="8"/>
      <c r="G8" s="8"/>
      <c r="H8" s="8"/>
      <c r="I8" s="26" t="s">
        <v>9</v>
      </c>
      <c r="J8" s="26" t="s">
        <v>10</v>
      </c>
      <c r="K8" s="26" t="s">
        <v>11</v>
      </c>
      <c r="L8" s="26" t="s">
        <v>12</v>
      </c>
      <c r="M8" s="26" t="s">
        <v>14</v>
      </c>
      <c r="N8" s="8"/>
      <c r="O8" s="8"/>
      <c r="P8" s="26" t="s">
        <v>10</v>
      </c>
      <c r="Q8" s="26" t="s">
        <v>11</v>
      </c>
      <c r="R8" s="26" t="s">
        <v>14</v>
      </c>
      <c r="S8" s="26" t="s">
        <v>20</v>
      </c>
      <c r="T8" s="8"/>
    </row>
    <row r="9" spans="2:20">
      <c r="B9" s="9"/>
      <c r="C9" s="9"/>
      <c r="D9" s="9"/>
      <c r="E9" s="9"/>
      <c r="F9" s="9"/>
      <c r="G9" s="9"/>
      <c r="H9" s="9"/>
      <c r="I9" s="26"/>
      <c r="J9" s="26"/>
      <c r="K9" s="26"/>
      <c r="L9" s="26" t="s">
        <v>13</v>
      </c>
      <c r="M9" s="26" t="s">
        <v>15</v>
      </c>
      <c r="N9" s="9"/>
      <c r="O9" s="9"/>
      <c r="P9" s="26" t="s">
        <v>15</v>
      </c>
      <c r="Q9" s="26" t="s">
        <v>15</v>
      </c>
      <c r="R9" s="26" t="s">
        <v>15</v>
      </c>
      <c r="S9" s="26"/>
      <c r="T9" s="9"/>
    </row>
    <row r="10" spans="2:20">
      <c r="B10" s="26">
        <v>1</v>
      </c>
      <c r="C10" s="26">
        <v>2</v>
      </c>
      <c r="D10" s="26">
        <v>3</v>
      </c>
      <c r="E10" s="26">
        <v>4</v>
      </c>
      <c r="F10" s="26">
        <v>5</v>
      </c>
      <c r="G10" s="26">
        <v>6</v>
      </c>
      <c r="H10" s="26">
        <v>7</v>
      </c>
      <c r="I10" s="26">
        <v>8</v>
      </c>
      <c r="J10" s="26">
        <v>9</v>
      </c>
      <c r="K10" s="26">
        <v>10</v>
      </c>
      <c r="L10" s="26">
        <v>11</v>
      </c>
      <c r="M10" s="26">
        <v>12</v>
      </c>
      <c r="N10" s="26">
        <v>13</v>
      </c>
      <c r="O10" s="26">
        <v>14</v>
      </c>
      <c r="P10" s="26">
        <v>15</v>
      </c>
      <c r="Q10" s="26">
        <v>16</v>
      </c>
      <c r="R10" s="26">
        <v>17</v>
      </c>
      <c r="S10" s="26">
        <v>18</v>
      </c>
      <c r="T10" s="26">
        <v>19</v>
      </c>
    </row>
    <row r="11" spans="2:20" ht="18">
      <c r="B11" s="2"/>
      <c r="C11" s="10" t="s">
        <v>1022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2:20">
      <c r="B12" s="2">
        <v>1</v>
      </c>
      <c r="C12" s="2" t="s">
        <v>1023</v>
      </c>
      <c r="D12" s="2" t="s">
        <v>1024</v>
      </c>
      <c r="E12" s="2" t="s">
        <v>28</v>
      </c>
      <c r="F12" s="2" t="s">
        <v>1025</v>
      </c>
      <c r="G12" s="2" t="s">
        <v>39</v>
      </c>
      <c r="H12" s="2" t="s">
        <v>1026</v>
      </c>
      <c r="I12" s="2">
        <f>25000/100*75</f>
        <v>18750</v>
      </c>
      <c r="J12" s="2">
        <v>6000</v>
      </c>
      <c r="K12" s="2">
        <v>0</v>
      </c>
      <c r="L12" s="2">
        <f>25000/100*5</f>
        <v>1250</v>
      </c>
      <c r="M12" s="18">
        <f>I12+J12+K12+L12</f>
        <v>26000</v>
      </c>
      <c r="N12" s="2" t="s">
        <v>1027</v>
      </c>
      <c r="O12" s="2" t="s">
        <v>28</v>
      </c>
      <c r="P12" s="2">
        <f>J12</f>
        <v>6000</v>
      </c>
      <c r="Q12" s="2">
        <f>K12</f>
        <v>0</v>
      </c>
      <c r="R12" s="2">
        <f>P12+Q12</f>
        <v>6000</v>
      </c>
      <c r="S12" s="11">
        <v>35215</v>
      </c>
      <c r="T12" s="2"/>
    </row>
    <row r="13" spans="2:20">
      <c r="B13" s="2">
        <v>2</v>
      </c>
      <c r="C13" s="2" t="s">
        <v>1028</v>
      </c>
      <c r="D13" s="2" t="s">
        <v>89</v>
      </c>
      <c r="E13" s="2" t="s">
        <v>28</v>
      </c>
      <c r="F13" s="2" t="s">
        <v>34</v>
      </c>
      <c r="G13" s="2" t="s">
        <v>29</v>
      </c>
      <c r="H13" s="2" t="s">
        <v>160</v>
      </c>
      <c r="I13" s="2">
        <v>26250</v>
      </c>
      <c r="J13" s="2">
        <v>2750</v>
      </c>
      <c r="K13" s="2">
        <v>6000</v>
      </c>
      <c r="L13" s="2">
        <f>35000/100*5</f>
        <v>1750</v>
      </c>
      <c r="M13" s="18">
        <f t="shared" ref="M13:M51" si="0">I13+J13+K13+L13</f>
        <v>36750</v>
      </c>
      <c r="N13" s="2" t="s">
        <v>1029</v>
      </c>
      <c r="O13" s="2" t="s">
        <v>28</v>
      </c>
      <c r="P13" s="2">
        <f t="shared" ref="P13:Q15" si="1">J13</f>
        <v>2750</v>
      </c>
      <c r="Q13" s="2">
        <f t="shared" si="1"/>
        <v>6000</v>
      </c>
      <c r="R13" s="2">
        <f t="shared" ref="R13:R51" si="2">P13+Q13</f>
        <v>8750</v>
      </c>
      <c r="S13" s="11">
        <v>35220</v>
      </c>
      <c r="T13" s="2"/>
    </row>
    <row r="14" spans="2:20">
      <c r="B14" s="2">
        <v>3</v>
      </c>
      <c r="C14" s="2" t="s">
        <v>1030</v>
      </c>
      <c r="D14" s="2" t="s">
        <v>1031</v>
      </c>
      <c r="E14" s="2" t="s">
        <v>28</v>
      </c>
      <c r="F14" s="2" t="s">
        <v>34</v>
      </c>
      <c r="G14" s="2" t="s">
        <v>29</v>
      </c>
      <c r="H14" s="2" t="s">
        <v>1032</v>
      </c>
      <c r="I14" s="2">
        <v>41260</v>
      </c>
      <c r="J14" s="2">
        <v>10315</v>
      </c>
      <c r="K14" s="2">
        <v>0</v>
      </c>
      <c r="L14" s="2">
        <v>5000</v>
      </c>
      <c r="M14" s="18">
        <f t="shared" si="0"/>
        <v>56575</v>
      </c>
      <c r="N14" s="2" t="s">
        <v>1029</v>
      </c>
      <c r="O14" s="2" t="s">
        <v>28</v>
      </c>
      <c r="P14" s="2">
        <f t="shared" si="1"/>
        <v>10315</v>
      </c>
      <c r="Q14" s="2">
        <f t="shared" si="1"/>
        <v>0</v>
      </c>
      <c r="R14" s="2">
        <f t="shared" si="2"/>
        <v>10315</v>
      </c>
      <c r="S14" s="11">
        <v>35220</v>
      </c>
      <c r="T14" s="2"/>
    </row>
    <row r="15" spans="2:20">
      <c r="B15" s="2">
        <v>4</v>
      </c>
      <c r="C15" s="2" t="s">
        <v>1420</v>
      </c>
      <c r="D15" s="2" t="s">
        <v>1421</v>
      </c>
      <c r="E15" s="2" t="s">
        <v>28</v>
      </c>
      <c r="F15" s="2" t="s">
        <v>34</v>
      </c>
      <c r="G15" s="2" t="s">
        <v>29</v>
      </c>
      <c r="H15" s="2" t="s">
        <v>1422</v>
      </c>
      <c r="I15" s="2">
        <v>37500</v>
      </c>
      <c r="J15" s="2">
        <v>10000</v>
      </c>
      <c r="K15" s="2"/>
      <c r="L15" s="2"/>
      <c r="M15" s="18">
        <f t="shared" si="0"/>
        <v>47500</v>
      </c>
      <c r="N15" s="2" t="s">
        <v>906</v>
      </c>
      <c r="O15" s="2" t="s">
        <v>1423</v>
      </c>
      <c r="P15" s="2">
        <f t="shared" si="1"/>
        <v>10000</v>
      </c>
      <c r="Q15" s="2">
        <f t="shared" si="1"/>
        <v>0</v>
      </c>
      <c r="R15" s="2">
        <f t="shared" si="2"/>
        <v>10000</v>
      </c>
      <c r="S15" s="11">
        <v>35277</v>
      </c>
      <c r="T15" s="2"/>
    </row>
    <row r="16" spans="2:20">
      <c r="B16" s="2">
        <v>5</v>
      </c>
      <c r="C16" s="2" t="s">
        <v>1424</v>
      </c>
      <c r="D16" s="2" t="s">
        <v>1425</v>
      </c>
      <c r="E16" s="2" t="s">
        <v>28</v>
      </c>
      <c r="F16" s="2" t="s">
        <v>34</v>
      </c>
      <c r="G16" s="2" t="s">
        <v>29</v>
      </c>
      <c r="H16" s="2" t="s">
        <v>1426</v>
      </c>
      <c r="I16" s="2">
        <v>227000</v>
      </c>
      <c r="J16" s="2">
        <v>40000</v>
      </c>
      <c r="K16" s="2"/>
      <c r="L16" s="2">
        <v>0</v>
      </c>
      <c r="M16" s="18">
        <f t="shared" si="0"/>
        <v>267000</v>
      </c>
      <c r="N16" s="2" t="s">
        <v>194</v>
      </c>
      <c r="O16" s="2" t="s">
        <v>1427</v>
      </c>
      <c r="P16" s="2">
        <f>J16</f>
        <v>40000</v>
      </c>
      <c r="Q16" s="2">
        <f>K16</f>
        <v>0</v>
      </c>
      <c r="R16" s="2">
        <f t="shared" si="2"/>
        <v>40000</v>
      </c>
      <c r="S16" s="11">
        <v>35338</v>
      </c>
      <c r="T16" s="2"/>
    </row>
    <row r="17" spans="2:20">
      <c r="B17" s="2">
        <v>6</v>
      </c>
      <c r="C17" s="2" t="s">
        <v>1428</v>
      </c>
      <c r="D17" s="2" t="s">
        <v>1429</v>
      </c>
      <c r="E17" s="2" t="s">
        <v>28</v>
      </c>
      <c r="F17" s="2" t="s">
        <v>1025</v>
      </c>
      <c r="G17" s="2" t="s">
        <v>29</v>
      </c>
      <c r="H17" s="2" t="s">
        <v>1039</v>
      </c>
      <c r="I17" s="2">
        <v>40000</v>
      </c>
      <c r="J17" s="2">
        <v>10000</v>
      </c>
      <c r="K17" s="2">
        <v>0</v>
      </c>
      <c r="L17" s="2">
        <v>0</v>
      </c>
      <c r="M17" s="18">
        <f t="shared" si="0"/>
        <v>50000</v>
      </c>
      <c r="N17" s="2" t="s">
        <v>381</v>
      </c>
      <c r="O17" s="2" t="s">
        <v>1430</v>
      </c>
      <c r="P17" s="2">
        <f t="shared" ref="P17:Q36" si="3">J17</f>
        <v>10000</v>
      </c>
      <c r="Q17" s="2">
        <f t="shared" si="3"/>
        <v>0</v>
      </c>
      <c r="R17" s="2">
        <f t="shared" si="2"/>
        <v>10000</v>
      </c>
      <c r="S17" s="11">
        <v>35338</v>
      </c>
      <c r="T17" s="2"/>
    </row>
    <row r="18" spans="2:20">
      <c r="B18" s="2">
        <v>7</v>
      </c>
      <c r="C18" s="14" t="s">
        <v>1431</v>
      </c>
      <c r="D18" s="2" t="s">
        <v>1432</v>
      </c>
      <c r="E18" s="2" t="s">
        <v>28</v>
      </c>
      <c r="F18" s="2" t="s">
        <v>34</v>
      </c>
      <c r="G18" s="2" t="s">
        <v>29</v>
      </c>
      <c r="H18" s="2" t="s">
        <v>1177</v>
      </c>
      <c r="I18" s="2">
        <v>285400</v>
      </c>
      <c r="J18" s="2">
        <v>41800</v>
      </c>
      <c r="K18" s="2">
        <v>0</v>
      </c>
      <c r="L18" s="2">
        <v>0</v>
      </c>
      <c r="M18" s="18">
        <f t="shared" si="0"/>
        <v>327200</v>
      </c>
      <c r="N18" s="2" t="s">
        <v>1433</v>
      </c>
      <c r="O18" s="2" t="s">
        <v>1147</v>
      </c>
      <c r="P18" s="2">
        <f t="shared" si="3"/>
        <v>41800</v>
      </c>
      <c r="Q18" s="2">
        <f t="shared" si="3"/>
        <v>0</v>
      </c>
      <c r="R18" s="2">
        <f t="shared" si="2"/>
        <v>41800</v>
      </c>
      <c r="S18" s="11">
        <v>35338</v>
      </c>
      <c r="T18" s="2"/>
    </row>
    <row r="19" spans="2:20">
      <c r="B19" s="2">
        <v>8</v>
      </c>
      <c r="C19" s="2" t="s">
        <v>1434</v>
      </c>
      <c r="D19" s="2" t="s">
        <v>1435</v>
      </c>
      <c r="E19" s="2" t="s">
        <v>28</v>
      </c>
      <c r="F19" s="2" t="s">
        <v>1025</v>
      </c>
      <c r="G19" s="2" t="s">
        <v>39</v>
      </c>
      <c r="H19" s="2" t="s">
        <v>54</v>
      </c>
      <c r="I19" s="2">
        <v>26250</v>
      </c>
      <c r="J19" s="2">
        <v>2750</v>
      </c>
      <c r="K19" s="2">
        <v>6000</v>
      </c>
      <c r="L19" s="2">
        <v>0</v>
      </c>
      <c r="M19" s="18">
        <f t="shared" si="0"/>
        <v>35000</v>
      </c>
      <c r="N19" s="2" t="s">
        <v>46</v>
      </c>
      <c r="O19" s="2" t="s">
        <v>549</v>
      </c>
      <c r="P19" s="2">
        <f t="shared" si="3"/>
        <v>2750</v>
      </c>
      <c r="Q19" s="2">
        <f t="shared" si="3"/>
        <v>6000</v>
      </c>
      <c r="R19" s="2">
        <f t="shared" si="2"/>
        <v>8750</v>
      </c>
      <c r="S19" s="11">
        <v>35329</v>
      </c>
      <c r="T19" s="2"/>
    </row>
    <row r="20" spans="2:20">
      <c r="B20" s="2">
        <v>9</v>
      </c>
      <c r="C20" s="2" t="s">
        <v>1436</v>
      </c>
      <c r="D20" s="2" t="s">
        <v>274</v>
      </c>
      <c r="E20" s="2" t="s">
        <v>28</v>
      </c>
      <c r="F20" s="2" t="s">
        <v>1025</v>
      </c>
      <c r="G20" s="2" t="s">
        <v>29</v>
      </c>
      <c r="H20" s="2" t="s">
        <v>45</v>
      </c>
      <c r="I20" s="2">
        <v>18750</v>
      </c>
      <c r="J20" s="2">
        <v>250</v>
      </c>
      <c r="K20" s="2">
        <v>6000</v>
      </c>
      <c r="L20" s="2">
        <v>0</v>
      </c>
      <c r="M20" s="18">
        <f t="shared" si="0"/>
        <v>25000</v>
      </c>
      <c r="N20" s="2" t="s">
        <v>104</v>
      </c>
      <c r="O20" s="2" t="s">
        <v>1437</v>
      </c>
      <c r="P20" s="2">
        <f t="shared" si="3"/>
        <v>250</v>
      </c>
      <c r="Q20" s="2">
        <f t="shared" si="3"/>
        <v>6000</v>
      </c>
      <c r="R20" s="2">
        <f t="shared" si="2"/>
        <v>6250</v>
      </c>
      <c r="S20" s="11">
        <v>35346</v>
      </c>
      <c r="T20" s="2"/>
    </row>
    <row r="21" spans="2:20">
      <c r="B21" s="2">
        <v>10</v>
      </c>
      <c r="C21" s="2" t="s">
        <v>1438</v>
      </c>
      <c r="D21" s="2" t="s">
        <v>1439</v>
      </c>
      <c r="E21" s="2" t="s">
        <v>28</v>
      </c>
      <c r="F21" s="2" t="s">
        <v>1025</v>
      </c>
      <c r="G21" s="2" t="s">
        <v>29</v>
      </c>
      <c r="H21" s="2" t="s">
        <v>1039</v>
      </c>
      <c r="I21" s="2">
        <v>26250</v>
      </c>
      <c r="J21" s="2">
        <v>2750</v>
      </c>
      <c r="K21" s="2">
        <v>6000</v>
      </c>
      <c r="L21" s="2">
        <v>0</v>
      </c>
      <c r="M21" s="18">
        <f t="shared" si="0"/>
        <v>35000</v>
      </c>
      <c r="N21" s="2" t="s">
        <v>381</v>
      </c>
      <c r="O21" s="2" t="s">
        <v>1430</v>
      </c>
      <c r="P21" s="2">
        <f t="shared" si="3"/>
        <v>2750</v>
      </c>
      <c r="Q21" s="2">
        <f t="shared" si="3"/>
        <v>6000</v>
      </c>
      <c r="R21" s="2">
        <f t="shared" si="2"/>
        <v>8750</v>
      </c>
      <c r="S21" s="11">
        <v>35348</v>
      </c>
      <c r="T21" s="2"/>
    </row>
    <row r="22" spans="2:20">
      <c r="B22" s="2">
        <v>11</v>
      </c>
      <c r="C22" s="2" t="s">
        <v>1440</v>
      </c>
      <c r="D22" s="2" t="s">
        <v>1441</v>
      </c>
      <c r="E22" s="2" t="s">
        <v>28</v>
      </c>
      <c r="F22" s="2" t="s">
        <v>1025</v>
      </c>
      <c r="G22" s="2" t="s">
        <v>29</v>
      </c>
      <c r="H22" s="2" t="s">
        <v>599</v>
      </c>
      <c r="I22" s="2">
        <v>26250</v>
      </c>
      <c r="J22" s="2">
        <v>2750</v>
      </c>
      <c r="K22" s="2">
        <v>6000</v>
      </c>
      <c r="L22" s="2">
        <v>0</v>
      </c>
      <c r="M22" s="18">
        <f t="shared" si="0"/>
        <v>35000</v>
      </c>
      <c r="N22" s="2" t="s">
        <v>46</v>
      </c>
      <c r="O22" s="2" t="s">
        <v>1442</v>
      </c>
      <c r="P22" s="2">
        <f t="shared" si="3"/>
        <v>2750</v>
      </c>
      <c r="Q22" s="2">
        <f t="shared" si="3"/>
        <v>6000</v>
      </c>
      <c r="R22" s="2">
        <f t="shared" si="2"/>
        <v>8750</v>
      </c>
      <c r="S22" s="11">
        <v>35348</v>
      </c>
      <c r="T22" s="2"/>
    </row>
    <row r="23" spans="2:20">
      <c r="B23" s="2">
        <v>12</v>
      </c>
      <c r="C23" s="2" t="s">
        <v>1443</v>
      </c>
      <c r="D23" s="2" t="s">
        <v>1444</v>
      </c>
      <c r="E23" s="2" t="s">
        <v>28</v>
      </c>
      <c r="F23" s="2" t="s">
        <v>1068</v>
      </c>
      <c r="G23" s="2" t="s">
        <v>29</v>
      </c>
      <c r="H23" s="2" t="s">
        <v>1445</v>
      </c>
      <c r="I23" s="2">
        <v>18750</v>
      </c>
      <c r="J23" s="2">
        <v>2750</v>
      </c>
      <c r="K23" s="2">
        <v>3500</v>
      </c>
      <c r="L23" s="2">
        <v>0</v>
      </c>
      <c r="M23" s="18">
        <f>I23+J23+K23+L23</f>
        <v>25000</v>
      </c>
      <c r="N23" s="2" t="s">
        <v>46</v>
      </c>
      <c r="O23" s="2" t="s">
        <v>610</v>
      </c>
      <c r="P23" s="2">
        <f t="shared" si="3"/>
        <v>2750</v>
      </c>
      <c r="Q23" s="2">
        <f t="shared" si="3"/>
        <v>3500</v>
      </c>
      <c r="R23" s="2">
        <f t="shared" si="2"/>
        <v>6250</v>
      </c>
      <c r="S23" s="11">
        <v>35348</v>
      </c>
      <c r="T23" s="2"/>
    </row>
    <row r="24" spans="2:20">
      <c r="B24" s="2">
        <v>13</v>
      </c>
      <c r="C24" s="2" t="s">
        <v>1446</v>
      </c>
      <c r="D24" s="2" t="s">
        <v>1447</v>
      </c>
      <c r="E24" s="2" t="s">
        <v>28</v>
      </c>
      <c r="F24" s="2" t="s">
        <v>34</v>
      </c>
      <c r="G24" s="2" t="s">
        <v>29</v>
      </c>
      <c r="H24" s="2" t="s">
        <v>45</v>
      </c>
      <c r="I24" s="2">
        <v>26250</v>
      </c>
      <c r="J24" s="2">
        <v>2750</v>
      </c>
      <c r="K24" s="2">
        <v>6000</v>
      </c>
      <c r="L24" s="2">
        <v>0</v>
      </c>
      <c r="M24" s="18">
        <f t="shared" si="0"/>
        <v>35000</v>
      </c>
      <c r="N24" s="2" t="s">
        <v>914</v>
      </c>
      <c r="O24" s="2" t="s">
        <v>1071</v>
      </c>
      <c r="P24" s="2">
        <f t="shared" si="3"/>
        <v>2750</v>
      </c>
      <c r="Q24" s="2">
        <f t="shared" si="3"/>
        <v>6000</v>
      </c>
      <c r="R24" s="2">
        <f t="shared" si="2"/>
        <v>8750</v>
      </c>
      <c r="S24" s="11">
        <v>35367</v>
      </c>
      <c r="T24" s="2"/>
    </row>
    <row r="25" spans="2:20">
      <c r="B25" s="2">
        <v>14</v>
      </c>
      <c r="C25" s="2" t="s">
        <v>1448</v>
      </c>
      <c r="D25" s="2" t="s">
        <v>1449</v>
      </c>
      <c r="E25" s="2" t="s">
        <v>28</v>
      </c>
      <c r="F25" s="2" t="s">
        <v>34</v>
      </c>
      <c r="G25" s="2" t="s">
        <v>29</v>
      </c>
      <c r="H25" s="2" t="s">
        <v>45</v>
      </c>
      <c r="I25" s="2">
        <v>26250</v>
      </c>
      <c r="J25" s="2">
        <v>2750</v>
      </c>
      <c r="K25" s="2">
        <v>6000</v>
      </c>
      <c r="L25" s="2">
        <v>0</v>
      </c>
      <c r="M25" s="18">
        <f t="shared" si="0"/>
        <v>35000</v>
      </c>
      <c r="N25" s="2" t="s">
        <v>46</v>
      </c>
      <c r="O25" s="2" t="s">
        <v>47</v>
      </c>
      <c r="P25" s="2">
        <f t="shared" si="3"/>
        <v>2750</v>
      </c>
      <c r="Q25" s="2">
        <f t="shared" si="3"/>
        <v>6000</v>
      </c>
      <c r="R25" s="2">
        <f t="shared" si="2"/>
        <v>8750</v>
      </c>
      <c r="S25" s="11">
        <v>35367</v>
      </c>
      <c r="T25" s="2"/>
    </row>
    <row r="26" spans="2:20">
      <c r="B26" s="2">
        <v>15</v>
      </c>
      <c r="C26" s="2" t="s">
        <v>1450</v>
      </c>
      <c r="D26" s="2" t="s">
        <v>1451</v>
      </c>
      <c r="E26" s="2" t="s">
        <v>28</v>
      </c>
      <c r="F26" s="2" t="s">
        <v>34</v>
      </c>
      <c r="G26" s="2" t="s">
        <v>29</v>
      </c>
      <c r="H26" s="2" t="s">
        <v>1452</v>
      </c>
      <c r="I26" s="2">
        <v>24750</v>
      </c>
      <c r="J26" s="2">
        <v>2250</v>
      </c>
      <c r="K26" s="2">
        <v>6000</v>
      </c>
      <c r="L26" s="2">
        <v>0</v>
      </c>
      <c r="M26" s="18">
        <f t="shared" si="0"/>
        <v>33000</v>
      </c>
      <c r="N26" s="2" t="s">
        <v>86</v>
      </c>
      <c r="O26" s="2" t="s">
        <v>1453</v>
      </c>
      <c r="P26" s="2">
        <f t="shared" si="3"/>
        <v>2250</v>
      </c>
      <c r="Q26" s="2">
        <f t="shared" si="3"/>
        <v>6000</v>
      </c>
      <c r="R26" s="2">
        <f t="shared" si="2"/>
        <v>8250</v>
      </c>
      <c r="S26" s="11">
        <v>35367</v>
      </c>
      <c r="T26" s="2"/>
    </row>
    <row r="27" spans="2:20">
      <c r="B27" s="2">
        <v>16</v>
      </c>
      <c r="C27" s="2" t="s">
        <v>1454</v>
      </c>
      <c r="D27" s="2" t="s">
        <v>1455</v>
      </c>
      <c r="E27" s="2" t="s">
        <v>28</v>
      </c>
      <c r="F27" s="2" t="s">
        <v>240</v>
      </c>
      <c r="G27" s="2" t="s">
        <v>29</v>
      </c>
      <c r="H27" s="2" t="s">
        <v>755</v>
      </c>
      <c r="I27" s="2">
        <v>59520</v>
      </c>
      <c r="J27" s="2">
        <v>14880</v>
      </c>
      <c r="K27" s="2">
        <v>0</v>
      </c>
      <c r="L27" s="2">
        <v>0</v>
      </c>
      <c r="M27" s="18">
        <f t="shared" si="0"/>
        <v>74400</v>
      </c>
      <c r="N27" s="2" t="s">
        <v>86</v>
      </c>
      <c r="O27" s="2" t="s">
        <v>290</v>
      </c>
      <c r="P27" s="2">
        <f t="shared" si="3"/>
        <v>14880</v>
      </c>
      <c r="Q27" s="2">
        <f t="shared" si="3"/>
        <v>0</v>
      </c>
      <c r="R27" s="2">
        <f t="shared" si="2"/>
        <v>14880</v>
      </c>
      <c r="S27" s="11">
        <v>35367</v>
      </c>
      <c r="T27" s="2"/>
    </row>
    <row r="28" spans="2:20">
      <c r="B28" s="2">
        <v>17</v>
      </c>
      <c r="C28" s="2" t="s">
        <v>1456</v>
      </c>
      <c r="D28" s="2" t="s">
        <v>1457</v>
      </c>
      <c r="E28" s="2" t="s">
        <v>28</v>
      </c>
      <c r="F28" s="2" t="s">
        <v>34</v>
      </c>
      <c r="G28" s="2" t="s">
        <v>29</v>
      </c>
      <c r="H28" s="2" t="s">
        <v>1062</v>
      </c>
      <c r="I28" s="2">
        <v>26250</v>
      </c>
      <c r="J28" s="2">
        <v>2750</v>
      </c>
      <c r="K28" s="2">
        <v>6000</v>
      </c>
      <c r="L28" s="2">
        <v>0</v>
      </c>
      <c r="M28" s="18">
        <f t="shared" si="0"/>
        <v>35000</v>
      </c>
      <c r="N28" s="2"/>
      <c r="O28" s="2"/>
      <c r="P28" s="2">
        <f t="shared" si="3"/>
        <v>2750</v>
      </c>
      <c r="Q28" s="2">
        <f t="shared" si="3"/>
        <v>6000</v>
      </c>
      <c r="R28" s="2">
        <f t="shared" si="2"/>
        <v>8750</v>
      </c>
      <c r="S28" s="11">
        <v>35367</v>
      </c>
      <c r="T28" s="2"/>
    </row>
    <row r="29" spans="2:20">
      <c r="B29" s="2">
        <v>18</v>
      </c>
      <c r="C29" s="2" t="s">
        <v>1458</v>
      </c>
      <c r="D29" s="2" t="s">
        <v>1459</v>
      </c>
      <c r="E29" s="2" t="s">
        <v>28</v>
      </c>
      <c r="F29" s="2" t="s">
        <v>34</v>
      </c>
      <c r="G29" s="2" t="s">
        <v>29</v>
      </c>
      <c r="H29" s="2" t="s">
        <v>709</v>
      </c>
      <c r="I29" s="2">
        <v>58150</v>
      </c>
      <c r="J29" s="2">
        <v>9480</v>
      </c>
      <c r="K29" s="2">
        <v>6000</v>
      </c>
      <c r="L29" s="2">
        <v>0</v>
      </c>
      <c r="M29" s="18">
        <f t="shared" si="0"/>
        <v>73630</v>
      </c>
      <c r="N29" s="2" t="s">
        <v>86</v>
      </c>
      <c r="O29" s="2" t="s">
        <v>290</v>
      </c>
      <c r="P29" s="2">
        <f t="shared" si="3"/>
        <v>9480</v>
      </c>
      <c r="Q29" s="2">
        <f t="shared" si="3"/>
        <v>6000</v>
      </c>
      <c r="R29" s="2">
        <f t="shared" si="2"/>
        <v>15480</v>
      </c>
      <c r="S29" s="11">
        <v>35419</v>
      </c>
      <c r="T29" s="2"/>
    </row>
    <row r="30" spans="2:20">
      <c r="B30" s="2">
        <v>19</v>
      </c>
      <c r="C30" s="2" t="s">
        <v>1460</v>
      </c>
      <c r="D30" s="2" t="s">
        <v>1461</v>
      </c>
      <c r="E30" s="2" t="s">
        <v>28</v>
      </c>
      <c r="F30" s="2" t="s">
        <v>34</v>
      </c>
      <c r="G30" s="2" t="s">
        <v>29</v>
      </c>
      <c r="H30" s="2" t="s">
        <v>1462</v>
      </c>
      <c r="I30" s="2">
        <v>22500</v>
      </c>
      <c r="J30" s="2">
        <v>1500</v>
      </c>
      <c r="K30" s="2">
        <v>6000</v>
      </c>
      <c r="L30" s="2"/>
      <c r="M30" s="18">
        <f t="shared" si="0"/>
        <v>30000</v>
      </c>
      <c r="N30" s="2" t="s">
        <v>194</v>
      </c>
      <c r="O30" s="2" t="s">
        <v>306</v>
      </c>
      <c r="P30" s="2">
        <f t="shared" si="3"/>
        <v>1500</v>
      </c>
      <c r="Q30" s="2">
        <f t="shared" si="3"/>
        <v>6000</v>
      </c>
      <c r="R30" s="2">
        <f t="shared" si="2"/>
        <v>7500</v>
      </c>
      <c r="S30" s="11">
        <v>35456</v>
      </c>
      <c r="T30" s="2"/>
    </row>
    <row r="31" spans="2:20">
      <c r="B31" s="2">
        <v>20</v>
      </c>
      <c r="C31" s="23" t="s">
        <v>1463</v>
      </c>
      <c r="D31" s="2" t="s">
        <v>1464</v>
      </c>
      <c r="E31" s="2" t="s">
        <v>28</v>
      </c>
      <c r="F31" s="2" t="s">
        <v>1025</v>
      </c>
      <c r="G31" s="2" t="s">
        <v>29</v>
      </c>
      <c r="H31" s="2" t="s">
        <v>1039</v>
      </c>
      <c r="I31" s="2">
        <v>160000</v>
      </c>
      <c r="J31" s="2">
        <v>34000</v>
      </c>
      <c r="K31" s="2">
        <v>6000</v>
      </c>
      <c r="L31" s="2"/>
      <c r="M31" s="18">
        <f t="shared" si="0"/>
        <v>200000</v>
      </c>
      <c r="N31" s="2" t="s">
        <v>104</v>
      </c>
      <c r="O31" s="2" t="s">
        <v>365</v>
      </c>
      <c r="P31" s="2">
        <f t="shared" si="3"/>
        <v>34000</v>
      </c>
      <c r="Q31" s="2">
        <f t="shared" si="3"/>
        <v>6000</v>
      </c>
      <c r="R31" s="2">
        <f t="shared" si="2"/>
        <v>40000</v>
      </c>
      <c r="S31" s="11">
        <v>35458</v>
      </c>
      <c r="T31" s="2"/>
    </row>
    <row r="32" spans="2:20">
      <c r="B32" s="2">
        <v>21</v>
      </c>
      <c r="C32" s="14" t="s">
        <v>1465</v>
      </c>
      <c r="D32" s="2" t="s">
        <v>1466</v>
      </c>
      <c r="E32" s="2" t="s">
        <v>28</v>
      </c>
      <c r="F32" s="2" t="s">
        <v>34</v>
      </c>
      <c r="G32" s="2" t="s">
        <v>29</v>
      </c>
      <c r="H32" s="2" t="s">
        <v>1467</v>
      </c>
      <c r="I32" s="2">
        <v>80000</v>
      </c>
      <c r="J32" s="2">
        <v>14000</v>
      </c>
      <c r="K32" s="2">
        <v>6000</v>
      </c>
      <c r="L32" s="2">
        <v>0</v>
      </c>
      <c r="M32" s="18">
        <f t="shared" si="0"/>
        <v>100000</v>
      </c>
      <c r="N32" s="2" t="s">
        <v>194</v>
      </c>
      <c r="O32" s="2" t="s">
        <v>1468</v>
      </c>
      <c r="P32" s="2">
        <f t="shared" si="3"/>
        <v>14000</v>
      </c>
      <c r="Q32" s="2">
        <f t="shared" si="3"/>
        <v>6000</v>
      </c>
      <c r="R32" s="2">
        <f t="shared" si="2"/>
        <v>20000</v>
      </c>
      <c r="S32" s="11">
        <v>35458</v>
      </c>
      <c r="T32" s="2"/>
    </row>
    <row r="33" spans="2:20">
      <c r="B33" s="2">
        <v>22</v>
      </c>
      <c r="C33" s="2" t="s">
        <v>1469</v>
      </c>
      <c r="D33" s="2" t="s">
        <v>1466</v>
      </c>
      <c r="E33" s="2" t="s">
        <v>28</v>
      </c>
      <c r="F33" s="2" t="s">
        <v>34</v>
      </c>
      <c r="G33" s="2" t="s">
        <v>29</v>
      </c>
      <c r="H33" s="2" t="s">
        <v>1467</v>
      </c>
      <c r="I33" s="2">
        <v>80000</v>
      </c>
      <c r="J33" s="2">
        <v>14000</v>
      </c>
      <c r="K33" s="2">
        <v>6000</v>
      </c>
      <c r="L33" s="2">
        <v>0</v>
      </c>
      <c r="M33" s="18">
        <f t="shared" si="0"/>
        <v>100000</v>
      </c>
      <c r="N33" s="2" t="s">
        <v>194</v>
      </c>
      <c r="O33" s="2" t="s">
        <v>1468</v>
      </c>
      <c r="P33" s="2">
        <f t="shared" si="3"/>
        <v>14000</v>
      </c>
      <c r="Q33" s="2">
        <f t="shared" si="3"/>
        <v>6000</v>
      </c>
      <c r="R33" s="2">
        <f t="shared" si="2"/>
        <v>20000</v>
      </c>
      <c r="S33" s="11">
        <v>35458</v>
      </c>
      <c r="T33" s="2"/>
    </row>
    <row r="34" spans="2:20">
      <c r="B34" s="2">
        <v>23</v>
      </c>
      <c r="C34" s="2" t="s">
        <v>1470</v>
      </c>
      <c r="D34" s="2" t="s">
        <v>1466</v>
      </c>
      <c r="E34" s="2" t="s">
        <v>28</v>
      </c>
      <c r="F34" s="2" t="s">
        <v>34</v>
      </c>
      <c r="G34" s="2" t="s">
        <v>29</v>
      </c>
      <c r="H34" s="2" t="s">
        <v>1467</v>
      </c>
      <c r="I34" s="2">
        <v>80000</v>
      </c>
      <c r="J34" s="2">
        <v>14000</v>
      </c>
      <c r="K34" s="2">
        <v>6000</v>
      </c>
      <c r="L34" s="2">
        <v>0</v>
      </c>
      <c r="M34" s="18">
        <f t="shared" si="0"/>
        <v>100000</v>
      </c>
      <c r="N34" s="2" t="s">
        <v>194</v>
      </c>
      <c r="O34" s="2" t="s">
        <v>1468</v>
      </c>
      <c r="P34" s="2">
        <f t="shared" si="3"/>
        <v>14000</v>
      </c>
      <c r="Q34" s="2">
        <f t="shared" si="3"/>
        <v>6000</v>
      </c>
      <c r="R34" s="2">
        <f t="shared" si="2"/>
        <v>20000</v>
      </c>
      <c r="S34" s="11">
        <v>35458</v>
      </c>
      <c r="T34" s="2"/>
    </row>
    <row r="35" spans="2:20">
      <c r="B35" s="2">
        <v>24</v>
      </c>
      <c r="C35" s="2" t="s">
        <v>1471</v>
      </c>
      <c r="D35" s="2" t="s">
        <v>1472</v>
      </c>
      <c r="E35" s="2" t="s">
        <v>28</v>
      </c>
      <c r="F35" s="2" t="s">
        <v>34</v>
      </c>
      <c r="G35" s="2" t="s">
        <v>29</v>
      </c>
      <c r="H35" s="2" t="s">
        <v>755</v>
      </c>
      <c r="I35" s="2">
        <v>54750</v>
      </c>
      <c r="J35" s="2">
        <v>8600</v>
      </c>
      <c r="K35" s="2">
        <v>6000</v>
      </c>
      <c r="L35" s="2">
        <v>0</v>
      </c>
      <c r="M35" s="18">
        <f t="shared" si="0"/>
        <v>69350</v>
      </c>
      <c r="N35" s="2" t="s">
        <v>381</v>
      </c>
      <c r="O35" s="2" t="s">
        <v>1430</v>
      </c>
      <c r="P35" s="2">
        <f t="shared" si="3"/>
        <v>8600</v>
      </c>
      <c r="Q35" s="2">
        <f t="shared" si="3"/>
        <v>6000</v>
      </c>
      <c r="R35" s="2">
        <f t="shared" si="2"/>
        <v>14600</v>
      </c>
      <c r="S35" s="11">
        <v>35458</v>
      </c>
      <c r="T35" s="2"/>
    </row>
    <row r="36" spans="2:20" ht="15">
      <c r="B36" s="2">
        <v>25</v>
      </c>
      <c r="C36" s="21" t="s">
        <v>1473</v>
      </c>
      <c r="D36" s="2" t="s">
        <v>1474</v>
      </c>
      <c r="E36" s="2" t="s">
        <v>28</v>
      </c>
      <c r="F36" s="2" t="s">
        <v>34</v>
      </c>
      <c r="G36" s="2" t="s">
        <v>29</v>
      </c>
      <c r="H36" s="2" t="s">
        <v>730</v>
      </c>
      <c r="I36" s="2">
        <v>26100</v>
      </c>
      <c r="J36" s="2">
        <v>525</v>
      </c>
      <c r="K36" s="2">
        <v>6000</v>
      </c>
      <c r="L36" s="2">
        <v>0</v>
      </c>
      <c r="M36" s="18">
        <f t="shared" si="0"/>
        <v>32625</v>
      </c>
      <c r="N36" s="2" t="s">
        <v>906</v>
      </c>
      <c r="O36" s="2" t="s">
        <v>1475</v>
      </c>
      <c r="P36" s="2">
        <f t="shared" si="3"/>
        <v>525</v>
      </c>
      <c r="Q36" s="2">
        <f t="shared" si="3"/>
        <v>6000</v>
      </c>
      <c r="R36" s="2">
        <f t="shared" si="2"/>
        <v>6525</v>
      </c>
      <c r="S36" s="11">
        <v>35458</v>
      </c>
      <c r="T36" s="2"/>
    </row>
    <row r="37" spans="2:20">
      <c r="B37" s="2">
        <v>26</v>
      </c>
      <c r="C37" s="2" t="s">
        <v>1476</v>
      </c>
      <c r="D37" s="2" t="s">
        <v>210</v>
      </c>
      <c r="E37" s="2" t="s">
        <v>28</v>
      </c>
      <c r="F37" s="2" t="s">
        <v>1025</v>
      </c>
      <c r="G37" s="2" t="s">
        <v>29</v>
      </c>
      <c r="H37" s="2" t="s">
        <v>599</v>
      </c>
      <c r="I37" s="2">
        <v>26250</v>
      </c>
      <c r="J37" s="2">
        <v>2750</v>
      </c>
      <c r="K37" s="2">
        <v>6000</v>
      </c>
      <c r="L37" s="2">
        <v>0</v>
      </c>
      <c r="M37" s="18">
        <f t="shared" si="0"/>
        <v>35000</v>
      </c>
      <c r="N37" s="2" t="s">
        <v>104</v>
      </c>
      <c r="O37" s="2" t="s">
        <v>145</v>
      </c>
      <c r="P37" s="2">
        <f t="shared" ref="P37:Q51" si="4">J37</f>
        <v>2750</v>
      </c>
      <c r="Q37" s="2">
        <f t="shared" si="4"/>
        <v>6000</v>
      </c>
      <c r="R37" s="2">
        <f t="shared" si="2"/>
        <v>8750</v>
      </c>
      <c r="S37" s="11">
        <v>35458</v>
      </c>
      <c r="T37" s="2"/>
    </row>
    <row r="38" spans="2:20">
      <c r="B38" s="2">
        <v>27</v>
      </c>
      <c r="C38" s="2" t="s">
        <v>1477</v>
      </c>
      <c r="D38" s="2" t="s">
        <v>304</v>
      </c>
      <c r="E38" s="2" t="s">
        <v>28</v>
      </c>
      <c r="F38" s="2" t="s">
        <v>34</v>
      </c>
      <c r="G38" s="2" t="s">
        <v>29</v>
      </c>
      <c r="H38" s="2" t="s">
        <v>1478</v>
      </c>
      <c r="I38" s="2">
        <v>21500</v>
      </c>
      <c r="J38" s="2">
        <v>1000</v>
      </c>
      <c r="K38" s="2">
        <v>6000</v>
      </c>
      <c r="L38" s="2">
        <v>0</v>
      </c>
      <c r="M38" s="18">
        <f t="shared" si="0"/>
        <v>28500</v>
      </c>
      <c r="N38" s="2" t="s">
        <v>194</v>
      </c>
      <c r="O38" s="2" t="s">
        <v>306</v>
      </c>
      <c r="P38" s="2">
        <f t="shared" si="4"/>
        <v>1000</v>
      </c>
      <c r="Q38" s="2">
        <f t="shared" si="4"/>
        <v>6000</v>
      </c>
      <c r="R38" s="2">
        <f t="shared" si="2"/>
        <v>7000</v>
      </c>
      <c r="S38" s="11">
        <v>35458</v>
      </c>
      <c r="T38" s="2"/>
    </row>
    <row r="39" spans="2:20">
      <c r="B39" s="2">
        <v>28</v>
      </c>
      <c r="C39" s="2" t="s">
        <v>1479</v>
      </c>
      <c r="D39" s="2" t="s">
        <v>1480</v>
      </c>
      <c r="E39" s="2" t="s">
        <v>28</v>
      </c>
      <c r="F39" s="2" t="s">
        <v>1025</v>
      </c>
      <c r="G39" s="2" t="s">
        <v>29</v>
      </c>
      <c r="H39" s="2" t="s">
        <v>730</v>
      </c>
      <c r="I39" s="2"/>
      <c r="J39" s="2">
        <v>2510</v>
      </c>
      <c r="K39" s="2">
        <v>6000</v>
      </c>
      <c r="L39" s="2">
        <v>0</v>
      </c>
      <c r="M39" s="18">
        <f t="shared" si="0"/>
        <v>8510</v>
      </c>
      <c r="N39" s="2" t="s">
        <v>46</v>
      </c>
      <c r="O39" s="2" t="s">
        <v>1481</v>
      </c>
      <c r="P39" s="2">
        <f t="shared" si="4"/>
        <v>2510</v>
      </c>
      <c r="Q39" s="2">
        <f t="shared" si="4"/>
        <v>6000</v>
      </c>
      <c r="R39" s="2">
        <f t="shared" si="2"/>
        <v>8510</v>
      </c>
      <c r="S39" s="11">
        <v>35458</v>
      </c>
      <c r="T39" s="2"/>
    </row>
    <row r="40" spans="2:20">
      <c r="B40" s="2">
        <v>29</v>
      </c>
      <c r="C40" s="2" t="s">
        <v>1482</v>
      </c>
      <c r="D40" s="2" t="s">
        <v>1483</v>
      </c>
      <c r="E40" s="2" t="s">
        <v>28</v>
      </c>
      <c r="F40" s="2" t="s">
        <v>34</v>
      </c>
      <c r="G40" s="2" t="s">
        <v>29</v>
      </c>
      <c r="H40" s="2" t="s">
        <v>1484</v>
      </c>
      <c r="I40" s="2">
        <v>26250</v>
      </c>
      <c r="J40" s="2">
        <v>2750</v>
      </c>
      <c r="K40" s="2">
        <v>6000</v>
      </c>
      <c r="L40" s="2">
        <v>0</v>
      </c>
      <c r="M40" s="18">
        <f t="shared" si="0"/>
        <v>35000</v>
      </c>
      <c r="N40" s="2" t="s">
        <v>194</v>
      </c>
      <c r="O40" s="2" t="s">
        <v>1052</v>
      </c>
      <c r="P40" s="2">
        <f t="shared" si="4"/>
        <v>2750</v>
      </c>
      <c r="Q40" s="2">
        <f t="shared" si="4"/>
        <v>6000</v>
      </c>
      <c r="R40" s="2">
        <f t="shared" si="2"/>
        <v>8750</v>
      </c>
      <c r="S40" s="11">
        <v>35458</v>
      </c>
      <c r="T40" s="2"/>
    </row>
    <row r="41" spans="2:20">
      <c r="B41" s="2">
        <v>30</v>
      </c>
      <c r="C41" s="2" t="s">
        <v>1485</v>
      </c>
      <c r="D41" s="2" t="s">
        <v>1486</v>
      </c>
      <c r="E41" s="2" t="s">
        <v>28</v>
      </c>
      <c r="F41" s="2" t="s">
        <v>240</v>
      </c>
      <c r="G41" s="2" t="s">
        <v>39</v>
      </c>
      <c r="H41" s="2" t="s">
        <v>1487</v>
      </c>
      <c r="I41" s="2">
        <v>18750</v>
      </c>
      <c r="J41" s="2">
        <v>250</v>
      </c>
      <c r="K41" s="2">
        <v>6000</v>
      </c>
      <c r="L41" s="2">
        <v>0</v>
      </c>
      <c r="M41" s="18">
        <f t="shared" si="0"/>
        <v>25000</v>
      </c>
      <c r="N41" s="2" t="s">
        <v>46</v>
      </c>
      <c r="O41" s="2" t="s">
        <v>51</v>
      </c>
      <c r="P41" s="2">
        <f t="shared" si="4"/>
        <v>250</v>
      </c>
      <c r="Q41" s="2">
        <f t="shared" si="4"/>
        <v>6000</v>
      </c>
      <c r="R41" s="2">
        <f t="shared" si="2"/>
        <v>6250</v>
      </c>
      <c r="S41" s="11">
        <v>35458</v>
      </c>
      <c r="T41" s="2"/>
    </row>
    <row r="42" spans="2:20">
      <c r="B42" s="2">
        <v>31</v>
      </c>
      <c r="C42" s="2" t="s">
        <v>1488</v>
      </c>
      <c r="D42" s="2" t="s">
        <v>1489</v>
      </c>
      <c r="E42" s="2" t="s">
        <v>28</v>
      </c>
      <c r="F42" s="2" t="s">
        <v>166</v>
      </c>
      <c r="G42" s="2" t="s">
        <v>29</v>
      </c>
      <c r="H42" s="2" t="s">
        <v>1490</v>
      </c>
      <c r="I42" s="2">
        <v>18750</v>
      </c>
      <c r="J42" s="2">
        <v>250</v>
      </c>
      <c r="K42" s="2">
        <v>6000</v>
      </c>
      <c r="L42" s="2">
        <v>0</v>
      </c>
      <c r="M42" s="18">
        <f t="shared" si="0"/>
        <v>25000</v>
      </c>
      <c r="N42" s="2" t="s">
        <v>86</v>
      </c>
      <c r="O42" s="2" t="s">
        <v>42</v>
      </c>
      <c r="P42" s="2">
        <f t="shared" si="4"/>
        <v>250</v>
      </c>
      <c r="Q42" s="2">
        <f t="shared" si="4"/>
        <v>6000</v>
      </c>
      <c r="R42" s="2">
        <f t="shared" si="2"/>
        <v>6250</v>
      </c>
      <c r="S42" s="11">
        <v>35458</v>
      </c>
      <c r="T42" s="2"/>
    </row>
    <row r="43" spans="2:20" ht="15">
      <c r="B43" s="2">
        <v>32</v>
      </c>
      <c r="C43" s="24" t="s">
        <v>1491</v>
      </c>
      <c r="D43" s="2" t="s">
        <v>1492</v>
      </c>
      <c r="E43" s="2" t="s">
        <v>28</v>
      </c>
      <c r="F43" s="2" t="s">
        <v>34</v>
      </c>
      <c r="G43" s="2" t="s">
        <v>29</v>
      </c>
      <c r="H43" s="2" t="s">
        <v>1493</v>
      </c>
      <c r="I43" s="2">
        <v>22500</v>
      </c>
      <c r="J43" s="2">
        <v>1750</v>
      </c>
      <c r="K43" s="2">
        <v>6000</v>
      </c>
      <c r="L43" s="2">
        <v>0</v>
      </c>
      <c r="M43" s="18">
        <f t="shared" si="0"/>
        <v>30250</v>
      </c>
      <c r="N43" s="2" t="s">
        <v>86</v>
      </c>
      <c r="O43" s="2" t="s">
        <v>796</v>
      </c>
      <c r="P43" s="2">
        <f t="shared" si="4"/>
        <v>1750</v>
      </c>
      <c r="Q43" s="2">
        <f t="shared" si="4"/>
        <v>6000</v>
      </c>
      <c r="R43" s="2">
        <f t="shared" si="2"/>
        <v>7750</v>
      </c>
      <c r="S43" s="11">
        <v>35458</v>
      </c>
      <c r="T43" s="2"/>
    </row>
    <row r="44" spans="2:20">
      <c r="B44" s="2">
        <v>33</v>
      </c>
      <c r="C44" s="2" t="s">
        <v>1494</v>
      </c>
      <c r="D44" s="2" t="s">
        <v>1466</v>
      </c>
      <c r="E44" s="2" t="s">
        <v>28</v>
      </c>
      <c r="F44" s="2" t="s">
        <v>34</v>
      </c>
      <c r="G44" s="2" t="s">
        <v>29</v>
      </c>
      <c r="H44" s="2" t="s">
        <v>1467</v>
      </c>
      <c r="I44" s="2">
        <v>80000</v>
      </c>
      <c r="J44" s="2">
        <v>14000</v>
      </c>
      <c r="K44" s="2">
        <v>6000</v>
      </c>
      <c r="L44" s="2">
        <v>0</v>
      </c>
      <c r="M44" s="18">
        <f t="shared" si="0"/>
        <v>100000</v>
      </c>
      <c r="N44" s="2" t="s">
        <v>194</v>
      </c>
      <c r="O44" s="2" t="s">
        <v>1468</v>
      </c>
      <c r="P44" s="2">
        <f t="shared" si="4"/>
        <v>14000</v>
      </c>
      <c r="Q44" s="2">
        <f t="shared" si="4"/>
        <v>6000</v>
      </c>
      <c r="R44" s="2">
        <f t="shared" si="2"/>
        <v>20000</v>
      </c>
      <c r="S44" s="11">
        <v>35458</v>
      </c>
      <c r="T44" s="2"/>
    </row>
    <row r="45" spans="2:20">
      <c r="B45" s="2">
        <v>34</v>
      </c>
      <c r="C45" s="2" t="s">
        <v>1495</v>
      </c>
      <c r="D45" s="2" t="s">
        <v>1496</v>
      </c>
      <c r="E45" s="2" t="s">
        <v>28</v>
      </c>
      <c r="F45" s="2" t="s">
        <v>1025</v>
      </c>
      <c r="G45" s="2" t="s">
        <v>29</v>
      </c>
      <c r="H45" s="2" t="s">
        <v>1039</v>
      </c>
      <c r="I45" s="2">
        <v>160000</v>
      </c>
      <c r="J45" s="2">
        <v>34000</v>
      </c>
      <c r="K45" s="2">
        <v>6000</v>
      </c>
      <c r="L45" s="2">
        <v>0</v>
      </c>
      <c r="M45" s="18">
        <f t="shared" si="0"/>
        <v>200000</v>
      </c>
      <c r="N45" s="2" t="s">
        <v>381</v>
      </c>
      <c r="O45" s="2" t="s">
        <v>1430</v>
      </c>
      <c r="P45" s="2">
        <f t="shared" si="4"/>
        <v>34000</v>
      </c>
      <c r="Q45" s="2">
        <f t="shared" si="4"/>
        <v>6000</v>
      </c>
      <c r="R45" s="2">
        <f t="shared" si="2"/>
        <v>40000</v>
      </c>
      <c r="S45" s="11">
        <v>35458</v>
      </c>
      <c r="T45" s="2"/>
    </row>
    <row r="46" spans="2:20">
      <c r="B46" s="2">
        <v>35</v>
      </c>
      <c r="C46" s="2" t="s">
        <v>1497</v>
      </c>
      <c r="D46" s="2" t="s">
        <v>1498</v>
      </c>
      <c r="E46" s="2" t="s">
        <v>28</v>
      </c>
      <c r="F46" s="2" t="s">
        <v>34</v>
      </c>
      <c r="G46" s="2" t="s">
        <v>29</v>
      </c>
      <c r="H46" s="2" t="s">
        <v>1499</v>
      </c>
      <c r="I46" s="2">
        <v>37500</v>
      </c>
      <c r="J46" s="2">
        <v>4000</v>
      </c>
      <c r="K46" s="2">
        <v>6000</v>
      </c>
      <c r="L46" s="2">
        <v>0</v>
      </c>
      <c r="M46" s="18">
        <f t="shared" si="0"/>
        <v>47500</v>
      </c>
      <c r="N46" s="2" t="s">
        <v>46</v>
      </c>
      <c r="O46" s="2" t="s">
        <v>33</v>
      </c>
      <c r="P46" s="2">
        <f t="shared" si="4"/>
        <v>4000</v>
      </c>
      <c r="Q46" s="2">
        <f t="shared" si="4"/>
        <v>6000</v>
      </c>
      <c r="R46" s="2">
        <f t="shared" si="2"/>
        <v>10000</v>
      </c>
      <c r="S46" s="11">
        <v>35516</v>
      </c>
      <c r="T46" s="2"/>
    </row>
    <row r="47" spans="2:20">
      <c r="B47" s="2">
        <v>36</v>
      </c>
      <c r="C47" s="2" t="s">
        <v>1500</v>
      </c>
      <c r="D47" s="2" t="s">
        <v>1501</v>
      </c>
      <c r="E47" s="2" t="s">
        <v>28</v>
      </c>
      <c r="F47" s="2" t="s">
        <v>1025</v>
      </c>
      <c r="G47" s="2" t="s">
        <v>29</v>
      </c>
      <c r="H47" s="2" t="s">
        <v>160</v>
      </c>
      <c r="I47" s="2">
        <v>52500</v>
      </c>
      <c r="J47" s="2">
        <v>8000</v>
      </c>
      <c r="K47" s="2">
        <v>6000</v>
      </c>
      <c r="L47" s="2">
        <v>0</v>
      </c>
      <c r="M47" s="18">
        <f t="shared" si="0"/>
        <v>66500</v>
      </c>
      <c r="N47" s="2" t="s">
        <v>46</v>
      </c>
      <c r="O47" s="2" t="s">
        <v>549</v>
      </c>
      <c r="P47" s="2">
        <f t="shared" si="4"/>
        <v>8000</v>
      </c>
      <c r="Q47" s="2">
        <f t="shared" si="4"/>
        <v>6000</v>
      </c>
      <c r="R47" s="2">
        <f t="shared" si="2"/>
        <v>14000</v>
      </c>
      <c r="S47" s="11">
        <v>35520</v>
      </c>
      <c r="T47" s="2"/>
    </row>
    <row r="48" spans="2:20">
      <c r="B48" s="2">
        <v>37</v>
      </c>
      <c r="C48" s="2" t="s">
        <v>1502</v>
      </c>
      <c r="D48" s="2" t="s">
        <v>1503</v>
      </c>
      <c r="E48" s="2" t="s">
        <v>28</v>
      </c>
      <c r="F48" s="2" t="s">
        <v>1025</v>
      </c>
      <c r="G48" s="2" t="s">
        <v>29</v>
      </c>
      <c r="H48" s="2" t="s">
        <v>1039</v>
      </c>
      <c r="I48" s="2">
        <v>80000</v>
      </c>
      <c r="J48" s="2">
        <v>14000</v>
      </c>
      <c r="K48" s="2">
        <v>6000</v>
      </c>
      <c r="L48" s="2">
        <v>0</v>
      </c>
      <c r="M48" s="18">
        <f t="shared" si="0"/>
        <v>100000</v>
      </c>
      <c r="N48" s="2" t="s">
        <v>1040</v>
      </c>
      <c r="O48" s="2" t="s">
        <v>365</v>
      </c>
      <c r="P48" s="2">
        <f t="shared" si="4"/>
        <v>14000</v>
      </c>
      <c r="Q48" s="2">
        <f t="shared" si="4"/>
        <v>6000</v>
      </c>
      <c r="R48" s="2">
        <f t="shared" si="2"/>
        <v>20000</v>
      </c>
      <c r="S48" s="11">
        <v>35520</v>
      </c>
      <c r="T48" s="2"/>
    </row>
    <row r="49" spans="2:20">
      <c r="B49" s="2">
        <v>38</v>
      </c>
      <c r="C49" s="2" t="s">
        <v>1077</v>
      </c>
      <c r="D49" s="2" t="s">
        <v>1186</v>
      </c>
      <c r="E49" s="2" t="s">
        <v>28</v>
      </c>
      <c r="F49" s="2" t="s">
        <v>34</v>
      </c>
      <c r="G49" s="2" t="s">
        <v>29</v>
      </c>
      <c r="H49" s="2" t="s">
        <v>160</v>
      </c>
      <c r="I49" s="2">
        <v>20000</v>
      </c>
      <c r="J49" s="2">
        <v>12500</v>
      </c>
      <c r="K49" s="2">
        <v>6000</v>
      </c>
      <c r="L49" s="2">
        <v>0</v>
      </c>
      <c r="M49" s="18">
        <f t="shared" si="0"/>
        <v>38500</v>
      </c>
      <c r="N49" s="2" t="s">
        <v>86</v>
      </c>
      <c r="O49" s="2" t="s">
        <v>105</v>
      </c>
      <c r="P49" s="2">
        <f t="shared" si="4"/>
        <v>12500</v>
      </c>
      <c r="Q49" s="2">
        <f t="shared" si="4"/>
        <v>6000</v>
      </c>
      <c r="R49" s="2">
        <f t="shared" si="2"/>
        <v>18500</v>
      </c>
      <c r="S49" s="11">
        <v>35520</v>
      </c>
      <c r="T49" s="2"/>
    </row>
    <row r="50" spans="2:20">
      <c r="B50" s="2">
        <v>39</v>
      </c>
      <c r="C50" s="2" t="s">
        <v>1504</v>
      </c>
      <c r="D50" s="2" t="s">
        <v>1505</v>
      </c>
      <c r="E50" s="2" t="s">
        <v>28</v>
      </c>
      <c r="F50" s="2" t="s">
        <v>1025</v>
      </c>
      <c r="G50" s="2" t="s">
        <v>29</v>
      </c>
      <c r="H50" s="2" t="s">
        <v>755</v>
      </c>
      <c r="I50" s="2">
        <v>36500</v>
      </c>
      <c r="J50" s="2">
        <v>3700</v>
      </c>
      <c r="K50" s="2">
        <v>6000</v>
      </c>
      <c r="L50" s="2">
        <v>0</v>
      </c>
      <c r="M50" s="18">
        <f t="shared" si="0"/>
        <v>46200</v>
      </c>
      <c r="N50" s="2" t="s">
        <v>46</v>
      </c>
      <c r="O50" s="2" t="s">
        <v>549</v>
      </c>
      <c r="P50" s="2">
        <f t="shared" si="4"/>
        <v>3700</v>
      </c>
      <c r="Q50" s="2">
        <f t="shared" si="4"/>
        <v>6000</v>
      </c>
      <c r="R50" s="2">
        <f t="shared" si="2"/>
        <v>9700</v>
      </c>
      <c r="S50" s="11">
        <v>35520</v>
      </c>
      <c r="T50" s="2"/>
    </row>
    <row r="51" spans="2:20">
      <c r="B51" s="2">
        <v>40</v>
      </c>
      <c r="C51" s="2" t="s">
        <v>1506</v>
      </c>
      <c r="D51" s="2" t="s">
        <v>1507</v>
      </c>
      <c r="E51" s="2" t="s">
        <v>28</v>
      </c>
      <c r="F51" s="2" t="s">
        <v>1068</v>
      </c>
      <c r="G51" s="2" t="s">
        <v>29</v>
      </c>
      <c r="H51" s="2" t="s">
        <v>1508</v>
      </c>
      <c r="I51" s="2">
        <v>40000</v>
      </c>
      <c r="J51" s="2">
        <v>4000</v>
      </c>
      <c r="K51" s="2">
        <v>6000</v>
      </c>
      <c r="L51" s="2">
        <v>0</v>
      </c>
      <c r="M51" s="18">
        <f t="shared" si="0"/>
        <v>50000</v>
      </c>
      <c r="N51" s="2" t="s">
        <v>86</v>
      </c>
      <c r="O51" s="2" t="s">
        <v>51</v>
      </c>
      <c r="P51" s="2">
        <f t="shared" si="4"/>
        <v>4000</v>
      </c>
      <c r="Q51" s="2">
        <f t="shared" si="4"/>
        <v>6000</v>
      </c>
      <c r="R51" s="2">
        <f t="shared" si="2"/>
        <v>10000</v>
      </c>
      <c r="S51" s="11">
        <v>35520</v>
      </c>
      <c r="T51" s="2"/>
    </row>
  </sheetData>
  <mergeCells count="2">
    <mergeCell ref="I7:M7"/>
    <mergeCell ref="P7:R7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2:U48"/>
  <sheetViews>
    <sheetView workbookViewId="0">
      <selection activeCell="A9" sqref="A9:XFD11"/>
    </sheetView>
  </sheetViews>
  <sheetFormatPr defaultRowHeight="15"/>
  <sheetData>
    <row r="2" spans="2:21" ht="18">
      <c r="B2" s="1"/>
      <c r="C2" s="3"/>
      <c r="D2" s="3"/>
      <c r="E2" s="4" t="s">
        <v>0</v>
      </c>
      <c r="F2" s="4" t="s">
        <v>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1"/>
      <c r="U2" s="1"/>
    </row>
    <row r="3" spans="2:21" ht="15.75">
      <c r="B3" s="1"/>
      <c r="C3" s="3"/>
      <c r="D3" s="3"/>
      <c r="E3" s="3" t="s">
        <v>23</v>
      </c>
      <c r="F3" s="5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 t="s">
        <v>22</v>
      </c>
      <c r="S3" s="3"/>
      <c r="T3" s="1"/>
      <c r="U3" s="1"/>
    </row>
    <row r="4" spans="2:21"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1"/>
      <c r="U4" s="1"/>
    </row>
    <row r="5" spans="2:21">
      <c r="B5" s="1"/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32" t="s">
        <v>8</v>
      </c>
      <c r="K5" s="32"/>
      <c r="L5" s="32"/>
      <c r="M5" s="32"/>
      <c r="N5" s="32"/>
      <c r="O5" s="7" t="s">
        <v>16</v>
      </c>
      <c r="P5" s="7" t="s">
        <v>17</v>
      </c>
      <c r="Q5" s="32" t="s">
        <v>18</v>
      </c>
      <c r="R5" s="32"/>
      <c r="S5" s="32"/>
      <c r="T5" s="30" t="s">
        <v>19</v>
      </c>
      <c r="U5" s="7" t="s">
        <v>21</v>
      </c>
    </row>
    <row r="6" spans="2:21">
      <c r="B6" s="1"/>
      <c r="C6" s="8"/>
      <c r="D6" s="8"/>
      <c r="E6" s="8"/>
      <c r="F6" s="8"/>
      <c r="G6" s="8"/>
      <c r="H6" s="8"/>
      <c r="I6" s="8"/>
      <c r="J6" s="30" t="s">
        <v>9</v>
      </c>
      <c r="K6" s="30" t="s">
        <v>10</v>
      </c>
      <c r="L6" s="30" t="s">
        <v>11</v>
      </c>
      <c r="M6" s="30" t="s">
        <v>12</v>
      </c>
      <c r="N6" s="30" t="s">
        <v>14</v>
      </c>
      <c r="O6" s="8"/>
      <c r="P6" s="8"/>
      <c r="Q6" s="30" t="s">
        <v>10</v>
      </c>
      <c r="R6" s="30" t="s">
        <v>11</v>
      </c>
      <c r="S6" s="30" t="s">
        <v>14</v>
      </c>
      <c r="T6" s="30" t="s">
        <v>20</v>
      </c>
      <c r="U6" s="8"/>
    </row>
    <row r="7" spans="2:21">
      <c r="B7" s="1"/>
      <c r="C7" s="9"/>
      <c r="D7" s="9"/>
      <c r="E7" s="9"/>
      <c r="F7" s="9"/>
      <c r="G7" s="9"/>
      <c r="H7" s="9"/>
      <c r="I7" s="9"/>
      <c r="J7" s="30"/>
      <c r="K7" s="30"/>
      <c r="L7" s="30"/>
      <c r="M7" s="30" t="s">
        <v>13</v>
      </c>
      <c r="N7" s="30" t="s">
        <v>15</v>
      </c>
      <c r="O7" s="9"/>
      <c r="P7" s="9"/>
      <c r="Q7" s="30" t="s">
        <v>15</v>
      </c>
      <c r="R7" s="30" t="s">
        <v>15</v>
      </c>
      <c r="S7" s="30" t="s">
        <v>15</v>
      </c>
      <c r="T7" s="30"/>
      <c r="U7" s="9"/>
    </row>
    <row r="8" spans="2:21">
      <c r="B8" s="1"/>
      <c r="C8" s="30">
        <v>1</v>
      </c>
      <c r="D8" s="30">
        <v>2</v>
      </c>
      <c r="E8" s="30">
        <v>3</v>
      </c>
      <c r="F8" s="30">
        <v>4</v>
      </c>
      <c r="G8" s="30">
        <v>5</v>
      </c>
      <c r="H8" s="30">
        <v>6</v>
      </c>
      <c r="I8" s="30">
        <v>7</v>
      </c>
      <c r="J8" s="30">
        <v>8</v>
      </c>
      <c r="K8" s="30">
        <v>9</v>
      </c>
      <c r="L8" s="30">
        <v>10</v>
      </c>
      <c r="M8" s="30">
        <v>11</v>
      </c>
      <c r="N8" s="30">
        <v>12</v>
      </c>
      <c r="O8" s="30">
        <v>13</v>
      </c>
      <c r="P8" s="30">
        <v>14</v>
      </c>
      <c r="Q8" s="30">
        <v>15</v>
      </c>
      <c r="R8" s="30">
        <v>16</v>
      </c>
      <c r="S8" s="30">
        <v>17</v>
      </c>
      <c r="T8" s="30">
        <v>18</v>
      </c>
      <c r="U8" s="30">
        <v>19</v>
      </c>
    </row>
    <row r="9" spans="2:21" ht="15.75">
      <c r="C9" s="2"/>
      <c r="D9" s="17" t="s">
        <v>1033</v>
      </c>
      <c r="E9" s="2"/>
      <c r="F9" s="2"/>
      <c r="G9" s="2"/>
      <c r="H9" s="2"/>
      <c r="I9" s="2"/>
      <c r="J9" s="2"/>
      <c r="K9" s="2"/>
      <c r="L9" s="2"/>
      <c r="M9" s="2"/>
      <c r="N9" s="18"/>
      <c r="O9" s="2"/>
      <c r="P9" s="2"/>
      <c r="Q9" s="2"/>
      <c r="R9" s="2"/>
      <c r="S9" s="2"/>
      <c r="T9" s="11"/>
      <c r="U9" s="2"/>
    </row>
    <row r="10" spans="2:21">
      <c r="C10" s="2">
        <v>1</v>
      </c>
      <c r="D10" s="2" t="s">
        <v>1034</v>
      </c>
      <c r="E10" s="2" t="s">
        <v>1035</v>
      </c>
      <c r="F10" s="2" t="s">
        <v>28</v>
      </c>
      <c r="G10" s="2" t="s">
        <v>1025</v>
      </c>
      <c r="H10" s="2" t="s">
        <v>39</v>
      </c>
      <c r="I10" s="2" t="s">
        <v>45</v>
      </c>
      <c r="J10" s="2">
        <v>26062</v>
      </c>
      <c r="K10" s="2">
        <v>2688</v>
      </c>
      <c r="L10" s="2">
        <v>6000</v>
      </c>
      <c r="M10" s="2"/>
      <c r="N10" s="18">
        <f t="shared" ref="N10:N48" si="0">J10+K10+L10+M10</f>
        <v>34750</v>
      </c>
      <c r="O10" s="2" t="s">
        <v>1036</v>
      </c>
      <c r="P10" s="2" t="s">
        <v>365</v>
      </c>
      <c r="Q10" s="2">
        <f t="shared" ref="Q10:R48" si="1">K10</f>
        <v>2688</v>
      </c>
      <c r="R10" s="2">
        <f t="shared" si="1"/>
        <v>6000</v>
      </c>
      <c r="S10" s="2">
        <f t="shared" ref="S10:S48" si="2">Q10+R10</f>
        <v>8688</v>
      </c>
      <c r="T10" s="11">
        <v>35592</v>
      </c>
      <c r="U10" s="2"/>
    </row>
    <row r="11" spans="2:21">
      <c r="C11" s="2">
        <v>2</v>
      </c>
      <c r="D11" s="2" t="s">
        <v>1037</v>
      </c>
      <c r="E11" s="2" t="s">
        <v>1038</v>
      </c>
      <c r="F11" s="2" t="s">
        <v>28</v>
      </c>
      <c r="G11" s="2" t="s">
        <v>1025</v>
      </c>
      <c r="H11" s="2" t="s">
        <v>29</v>
      </c>
      <c r="I11" s="2" t="s">
        <v>1039</v>
      </c>
      <c r="J11" s="2">
        <v>64000</v>
      </c>
      <c r="K11" s="2">
        <v>10000</v>
      </c>
      <c r="L11" s="2">
        <v>6000</v>
      </c>
      <c r="M11" s="2"/>
      <c r="N11" s="18">
        <f t="shared" si="0"/>
        <v>80000</v>
      </c>
      <c r="O11" s="2" t="s">
        <v>1040</v>
      </c>
      <c r="P11" s="2" t="s">
        <v>51</v>
      </c>
      <c r="Q11" s="2">
        <f t="shared" si="1"/>
        <v>10000</v>
      </c>
      <c r="R11" s="2">
        <f t="shared" si="1"/>
        <v>6000</v>
      </c>
      <c r="S11" s="2">
        <f t="shared" si="2"/>
        <v>16000</v>
      </c>
      <c r="T11" s="11">
        <v>35592</v>
      </c>
      <c r="U11" s="2"/>
    </row>
    <row r="12" spans="2:21">
      <c r="C12" s="2">
        <v>3</v>
      </c>
      <c r="D12" s="2" t="s">
        <v>1041</v>
      </c>
      <c r="E12" s="2" t="s">
        <v>1042</v>
      </c>
      <c r="F12" s="2" t="s">
        <v>28</v>
      </c>
      <c r="G12" s="2" t="s">
        <v>1025</v>
      </c>
      <c r="H12" s="2" t="s">
        <v>29</v>
      </c>
      <c r="I12" s="2" t="s">
        <v>755</v>
      </c>
      <c r="J12" s="2">
        <v>40000</v>
      </c>
      <c r="K12" s="2">
        <v>4000</v>
      </c>
      <c r="L12" s="2">
        <v>6000</v>
      </c>
      <c r="M12" s="2"/>
      <c r="N12" s="18">
        <f t="shared" si="0"/>
        <v>50000</v>
      </c>
      <c r="O12" s="2" t="s">
        <v>1036</v>
      </c>
      <c r="P12" s="2" t="s">
        <v>145</v>
      </c>
      <c r="Q12" s="2">
        <f t="shared" si="1"/>
        <v>4000</v>
      </c>
      <c r="R12" s="2">
        <f t="shared" si="1"/>
        <v>6000</v>
      </c>
      <c r="S12" s="2">
        <f t="shared" si="2"/>
        <v>10000</v>
      </c>
      <c r="T12" s="11">
        <v>35592</v>
      </c>
      <c r="U12" s="2"/>
    </row>
    <row r="13" spans="2:21">
      <c r="C13" s="2">
        <v>4</v>
      </c>
      <c r="D13" s="2" t="s">
        <v>1043</v>
      </c>
      <c r="E13" s="2" t="s">
        <v>1044</v>
      </c>
      <c r="F13" s="2" t="s">
        <v>28</v>
      </c>
      <c r="G13" s="2" t="s">
        <v>34</v>
      </c>
      <c r="H13" s="2" t="s">
        <v>29</v>
      </c>
      <c r="I13" s="2" t="s">
        <v>1045</v>
      </c>
      <c r="J13" s="2">
        <v>22500</v>
      </c>
      <c r="K13" s="2">
        <v>1500</v>
      </c>
      <c r="L13" s="2">
        <v>6000</v>
      </c>
      <c r="M13" s="2"/>
      <c r="N13" s="18">
        <f t="shared" si="0"/>
        <v>30000</v>
      </c>
      <c r="O13" s="2" t="s">
        <v>1046</v>
      </c>
      <c r="P13" s="2" t="s">
        <v>306</v>
      </c>
      <c r="Q13" s="2">
        <f t="shared" si="1"/>
        <v>1500</v>
      </c>
      <c r="R13" s="2">
        <f t="shared" si="1"/>
        <v>6000</v>
      </c>
      <c r="S13" s="2">
        <f t="shared" si="2"/>
        <v>7500</v>
      </c>
      <c r="T13" s="11">
        <v>35640</v>
      </c>
      <c r="U13" s="2"/>
    </row>
    <row r="14" spans="2:21">
      <c r="C14" s="2">
        <v>5</v>
      </c>
      <c r="D14" s="2" t="s">
        <v>1047</v>
      </c>
      <c r="E14" s="2" t="s">
        <v>1048</v>
      </c>
      <c r="F14" s="2" t="s">
        <v>28</v>
      </c>
      <c r="G14" s="2" t="s">
        <v>34</v>
      </c>
      <c r="H14" s="2" t="s">
        <v>29</v>
      </c>
      <c r="I14" s="2" t="s">
        <v>1049</v>
      </c>
      <c r="J14" s="2">
        <v>39200</v>
      </c>
      <c r="K14" s="2">
        <v>11300</v>
      </c>
      <c r="L14" s="2">
        <v>6000</v>
      </c>
      <c r="M14" s="2"/>
      <c r="N14" s="18">
        <f t="shared" si="0"/>
        <v>56500</v>
      </c>
      <c r="O14" s="2" t="s">
        <v>906</v>
      </c>
      <c r="P14" s="2" t="s">
        <v>28</v>
      </c>
      <c r="Q14" s="2">
        <f t="shared" si="1"/>
        <v>11300</v>
      </c>
      <c r="R14" s="2">
        <f t="shared" si="1"/>
        <v>6000</v>
      </c>
      <c r="S14" s="2">
        <f t="shared" si="2"/>
        <v>17300</v>
      </c>
      <c r="T14" s="11">
        <v>35626</v>
      </c>
      <c r="U14" s="2"/>
    </row>
    <row r="15" spans="2:21">
      <c r="C15" s="2">
        <v>6</v>
      </c>
      <c r="D15" s="2" t="s">
        <v>1050</v>
      </c>
      <c r="E15" s="2" t="s">
        <v>1051</v>
      </c>
      <c r="F15" s="2" t="s">
        <v>28</v>
      </c>
      <c r="G15" s="2" t="s">
        <v>34</v>
      </c>
      <c r="H15" s="2" t="s">
        <v>29</v>
      </c>
      <c r="I15" s="2" t="s">
        <v>120</v>
      </c>
      <c r="J15" s="2">
        <v>26250</v>
      </c>
      <c r="K15" s="2">
        <v>2750</v>
      </c>
      <c r="L15" s="2">
        <v>6000</v>
      </c>
      <c r="M15" s="2"/>
      <c r="N15" s="18">
        <f t="shared" si="0"/>
        <v>35000</v>
      </c>
      <c r="O15" s="2" t="s">
        <v>931</v>
      </c>
      <c r="P15" s="2" t="s">
        <v>1052</v>
      </c>
      <c r="Q15" s="2">
        <f t="shared" si="1"/>
        <v>2750</v>
      </c>
      <c r="R15" s="2">
        <f t="shared" si="1"/>
        <v>6000</v>
      </c>
      <c r="S15" s="2">
        <f t="shared" si="2"/>
        <v>8750</v>
      </c>
      <c r="T15" s="11">
        <v>35626</v>
      </c>
      <c r="U15" s="2"/>
    </row>
    <row r="16" spans="2:21">
      <c r="C16" s="2">
        <v>7</v>
      </c>
      <c r="D16" s="2" t="s">
        <v>1053</v>
      </c>
      <c r="E16" s="2" t="s">
        <v>1054</v>
      </c>
      <c r="F16" s="2" t="s">
        <v>28</v>
      </c>
      <c r="G16" s="2" t="s">
        <v>240</v>
      </c>
      <c r="H16" s="2" t="s">
        <v>29</v>
      </c>
      <c r="I16" s="2" t="s">
        <v>755</v>
      </c>
      <c r="J16" s="2">
        <v>59000</v>
      </c>
      <c r="K16" s="2">
        <v>9900</v>
      </c>
      <c r="L16" s="2">
        <v>6000</v>
      </c>
      <c r="M16" s="2">
        <v>4600</v>
      </c>
      <c r="N16" s="18">
        <f t="shared" si="0"/>
        <v>79500</v>
      </c>
      <c r="O16" s="2" t="s">
        <v>931</v>
      </c>
      <c r="P16" s="2" t="s">
        <v>65</v>
      </c>
      <c r="Q16" s="2">
        <f t="shared" si="1"/>
        <v>9900</v>
      </c>
      <c r="R16" s="2">
        <f t="shared" si="1"/>
        <v>6000</v>
      </c>
      <c r="S16" s="2">
        <f t="shared" si="2"/>
        <v>15900</v>
      </c>
      <c r="T16" s="11">
        <v>35656</v>
      </c>
      <c r="U16" s="2"/>
    </row>
    <row r="17" spans="3:21">
      <c r="C17" s="2">
        <v>8</v>
      </c>
      <c r="D17" s="2" t="s">
        <v>1055</v>
      </c>
      <c r="E17" s="2" t="s">
        <v>1056</v>
      </c>
      <c r="F17" s="2" t="s">
        <v>28</v>
      </c>
      <c r="G17" s="2" t="s">
        <v>34</v>
      </c>
      <c r="H17" s="2" t="s">
        <v>29</v>
      </c>
      <c r="I17" s="2" t="s">
        <v>45</v>
      </c>
      <c r="J17" s="2">
        <v>41250</v>
      </c>
      <c r="K17" s="2">
        <v>2750</v>
      </c>
      <c r="L17" s="2">
        <v>6000</v>
      </c>
      <c r="M17" s="2"/>
      <c r="N17" s="18">
        <f t="shared" si="0"/>
        <v>50000</v>
      </c>
      <c r="O17" s="2" t="s">
        <v>46</v>
      </c>
      <c r="P17" s="2" t="s">
        <v>33</v>
      </c>
      <c r="Q17" s="2">
        <f t="shared" si="1"/>
        <v>2750</v>
      </c>
      <c r="R17" s="2">
        <f t="shared" si="1"/>
        <v>6000</v>
      </c>
      <c r="S17" s="2">
        <f t="shared" si="2"/>
        <v>8750</v>
      </c>
      <c r="T17" s="11">
        <v>35672</v>
      </c>
      <c r="U17" s="2"/>
    </row>
    <row r="18" spans="3:21">
      <c r="C18" s="2">
        <v>9</v>
      </c>
      <c r="D18" s="2" t="s">
        <v>1057</v>
      </c>
      <c r="E18" s="2" t="s">
        <v>1058</v>
      </c>
      <c r="F18" s="2" t="s">
        <v>28</v>
      </c>
      <c r="G18" s="2" t="s">
        <v>34</v>
      </c>
      <c r="H18" s="2" t="s">
        <v>29</v>
      </c>
      <c r="I18" s="2" t="s">
        <v>1059</v>
      </c>
      <c r="J18" s="2">
        <v>26250</v>
      </c>
      <c r="K18" s="2">
        <v>2750</v>
      </c>
      <c r="L18" s="2">
        <v>6000</v>
      </c>
      <c r="M18" s="2"/>
      <c r="N18" s="18">
        <f t="shared" si="0"/>
        <v>35000</v>
      </c>
      <c r="O18" s="2" t="s">
        <v>906</v>
      </c>
      <c r="P18" s="2" t="s">
        <v>28</v>
      </c>
      <c r="Q18" s="2">
        <f t="shared" si="1"/>
        <v>2750</v>
      </c>
      <c r="R18" s="2">
        <f t="shared" si="1"/>
        <v>6000</v>
      </c>
      <c r="S18" s="2">
        <f t="shared" si="2"/>
        <v>8750</v>
      </c>
      <c r="T18" s="11">
        <v>35672</v>
      </c>
      <c r="U18" s="2"/>
    </row>
    <row r="19" spans="3:21">
      <c r="C19" s="2">
        <v>10</v>
      </c>
      <c r="D19" s="2" t="s">
        <v>1060</v>
      </c>
      <c r="E19" s="2" t="s">
        <v>1061</v>
      </c>
      <c r="F19" s="2" t="s">
        <v>28</v>
      </c>
      <c r="G19" s="2" t="s">
        <v>34</v>
      </c>
      <c r="H19" s="2" t="s">
        <v>29</v>
      </c>
      <c r="I19" s="2" t="s">
        <v>1062</v>
      </c>
      <c r="J19" s="2">
        <v>22250</v>
      </c>
      <c r="K19" s="2">
        <v>1192</v>
      </c>
      <c r="L19" s="2">
        <v>6000</v>
      </c>
      <c r="M19" s="2">
        <v>558</v>
      </c>
      <c r="N19" s="18">
        <f t="shared" si="0"/>
        <v>30000</v>
      </c>
      <c r="O19" s="2" t="s">
        <v>46</v>
      </c>
      <c r="P19" s="2" t="s">
        <v>1063</v>
      </c>
      <c r="Q19" s="2">
        <f t="shared" si="1"/>
        <v>1192</v>
      </c>
      <c r="R19" s="2">
        <f t="shared" si="1"/>
        <v>6000</v>
      </c>
      <c r="S19" s="2">
        <f t="shared" si="2"/>
        <v>7192</v>
      </c>
      <c r="T19" s="11">
        <v>35672</v>
      </c>
      <c r="U19" s="2"/>
    </row>
    <row r="20" spans="3:21">
      <c r="C20" s="2">
        <v>11</v>
      </c>
      <c r="D20" s="2" t="s">
        <v>1064</v>
      </c>
      <c r="E20" s="2" t="s">
        <v>1065</v>
      </c>
      <c r="F20" s="2" t="s">
        <v>28</v>
      </c>
      <c r="G20" s="2" t="s">
        <v>34</v>
      </c>
      <c r="H20" s="2" t="s">
        <v>29</v>
      </c>
      <c r="I20" s="2" t="s">
        <v>160</v>
      </c>
      <c r="J20" s="2">
        <v>40000</v>
      </c>
      <c r="K20" s="2">
        <v>4000</v>
      </c>
      <c r="L20" s="2">
        <v>6000</v>
      </c>
      <c r="M20" s="2"/>
      <c r="N20" s="18">
        <f t="shared" si="0"/>
        <v>50000</v>
      </c>
      <c r="O20" s="2" t="s">
        <v>383</v>
      </c>
      <c r="P20" s="2" t="s">
        <v>556</v>
      </c>
      <c r="Q20" s="2">
        <f t="shared" si="1"/>
        <v>4000</v>
      </c>
      <c r="R20" s="2">
        <f t="shared" si="1"/>
        <v>6000</v>
      </c>
      <c r="S20" s="2">
        <f t="shared" si="2"/>
        <v>10000</v>
      </c>
      <c r="T20" s="11">
        <v>35703</v>
      </c>
      <c r="U20" s="2"/>
    </row>
    <row r="21" spans="3:21">
      <c r="C21" s="2">
        <v>12</v>
      </c>
      <c r="D21" s="2" t="s">
        <v>1066</v>
      </c>
      <c r="E21" s="2" t="s">
        <v>1067</v>
      </c>
      <c r="F21" s="2" t="s">
        <v>28</v>
      </c>
      <c r="G21" s="2" t="s">
        <v>1068</v>
      </c>
      <c r="H21" s="2" t="s">
        <v>29</v>
      </c>
      <c r="I21" s="2" t="s">
        <v>1039</v>
      </c>
      <c r="J21" s="2">
        <v>48000</v>
      </c>
      <c r="K21" s="2">
        <v>6000</v>
      </c>
      <c r="L21" s="2">
        <v>6000</v>
      </c>
      <c r="M21" s="2"/>
      <c r="N21" s="18">
        <f t="shared" si="0"/>
        <v>60000</v>
      </c>
      <c r="O21" s="2" t="s">
        <v>46</v>
      </c>
      <c r="P21" s="2" t="s">
        <v>306</v>
      </c>
      <c r="Q21" s="2">
        <f t="shared" si="1"/>
        <v>6000</v>
      </c>
      <c r="R21" s="2">
        <f t="shared" si="1"/>
        <v>6000</v>
      </c>
      <c r="S21" s="2">
        <f t="shared" si="2"/>
        <v>12000</v>
      </c>
      <c r="T21" s="11">
        <v>35703</v>
      </c>
      <c r="U21" s="2"/>
    </row>
    <row r="22" spans="3:21">
      <c r="C22" s="2">
        <v>13</v>
      </c>
      <c r="D22" s="2" t="s">
        <v>1069</v>
      </c>
      <c r="E22" s="2" t="s">
        <v>1070</v>
      </c>
      <c r="F22" s="2" t="s">
        <v>28</v>
      </c>
      <c r="G22" s="2" t="s">
        <v>34</v>
      </c>
      <c r="H22" s="2" t="s">
        <v>29</v>
      </c>
      <c r="I22" s="2" t="s">
        <v>45</v>
      </c>
      <c r="J22" s="2">
        <v>26250</v>
      </c>
      <c r="K22" s="2">
        <v>2750</v>
      </c>
      <c r="L22" s="2">
        <v>6000</v>
      </c>
      <c r="M22" s="2"/>
      <c r="N22" s="18">
        <f t="shared" si="0"/>
        <v>35000</v>
      </c>
      <c r="O22" s="2" t="s">
        <v>914</v>
      </c>
      <c r="P22" s="2" t="s">
        <v>1071</v>
      </c>
      <c r="Q22" s="2">
        <f t="shared" si="1"/>
        <v>2750</v>
      </c>
      <c r="R22" s="2">
        <f t="shared" si="1"/>
        <v>6000</v>
      </c>
      <c r="S22" s="2">
        <f t="shared" si="2"/>
        <v>8750</v>
      </c>
      <c r="T22" s="11">
        <v>35689</v>
      </c>
      <c r="U22" s="2"/>
    </row>
    <row r="23" spans="3:21">
      <c r="C23" s="2">
        <v>14</v>
      </c>
      <c r="D23" s="2" t="s">
        <v>1072</v>
      </c>
      <c r="E23" s="2" t="s">
        <v>1073</v>
      </c>
      <c r="F23" s="2" t="s">
        <v>28</v>
      </c>
      <c r="G23" s="2" t="s">
        <v>34</v>
      </c>
      <c r="H23" s="2" t="s">
        <v>29</v>
      </c>
      <c r="I23" s="2" t="s">
        <v>120</v>
      </c>
      <c r="J23" s="2">
        <v>24750</v>
      </c>
      <c r="K23" s="2">
        <v>2250</v>
      </c>
      <c r="L23" s="2">
        <v>6000</v>
      </c>
      <c r="M23" s="2"/>
      <c r="N23" s="18">
        <f t="shared" si="0"/>
        <v>33000</v>
      </c>
      <c r="O23" s="2" t="s">
        <v>194</v>
      </c>
      <c r="P23" s="2" t="s">
        <v>1074</v>
      </c>
      <c r="Q23" s="2">
        <f t="shared" si="1"/>
        <v>2250</v>
      </c>
      <c r="R23" s="2">
        <f t="shared" si="1"/>
        <v>6000</v>
      </c>
      <c r="S23" s="2">
        <f t="shared" si="2"/>
        <v>8250</v>
      </c>
      <c r="T23" s="11">
        <v>35703</v>
      </c>
      <c r="U23" s="2"/>
    </row>
    <row r="24" spans="3:21">
      <c r="C24" s="2">
        <v>15</v>
      </c>
      <c r="D24" s="2" t="s">
        <v>1075</v>
      </c>
      <c r="E24" s="2" t="s">
        <v>1076</v>
      </c>
      <c r="F24" s="2" t="s">
        <v>28</v>
      </c>
      <c r="G24" s="2" t="s">
        <v>34</v>
      </c>
      <c r="H24" s="2" t="s">
        <v>29</v>
      </c>
      <c r="I24" s="2" t="s">
        <v>1062</v>
      </c>
      <c r="J24" s="2">
        <v>24375</v>
      </c>
      <c r="K24" s="2">
        <v>2125</v>
      </c>
      <c r="L24" s="2">
        <v>6000</v>
      </c>
      <c r="M24" s="2"/>
      <c r="N24" s="18">
        <f t="shared" si="0"/>
        <v>32500</v>
      </c>
      <c r="O24" s="2" t="s">
        <v>194</v>
      </c>
      <c r="P24" s="2" t="s">
        <v>365</v>
      </c>
      <c r="Q24" s="2">
        <f t="shared" si="1"/>
        <v>2125</v>
      </c>
      <c r="R24" s="2">
        <f t="shared" si="1"/>
        <v>6000</v>
      </c>
      <c r="S24" s="2">
        <f t="shared" si="2"/>
        <v>8125</v>
      </c>
      <c r="T24" s="11">
        <v>35703</v>
      </c>
      <c r="U24" s="2"/>
    </row>
    <row r="25" spans="3:21">
      <c r="C25" s="2">
        <v>16</v>
      </c>
      <c r="D25" s="2" t="s">
        <v>1077</v>
      </c>
      <c r="E25" s="2" t="s">
        <v>1078</v>
      </c>
      <c r="F25" s="2" t="s">
        <v>28</v>
      </c>
      <c r="G25" s="2" t="s">
        <v>34</v>
      </c>
      <c r="H25" s="2" t="s">
        <v>29</v>
      </c>
      <c r="I25" s="2" t="s">
        <v>160</v>
      </c>
      <c r="J25" s="2">
        <v>32000</v>
      </c>
      <c r="K25" s="2">
        <v>2000</v>
      </c>
      <c r="L25" s="2">
        <v>6000</v>
      </c>
      <c r="M25" s="2"/>
      <c r="N25" s="18">
        <f t="shared" si="0"/>
        <v>40000</v>
      </c>
      <c r="O25" s="2" t="s">
        <v>86</v>
      </c>
      <c r="P25" s="2" t="s">
        <v>105</v>
      </c>
      <c r="Q25" s="2">
        <f t="shared" si="1"/>
        <v>2000</v>
      </c>
      <c r="R25" s="2">
        <f t="shared" si="1"/>
        <v>6000</v>
      </c>
      <c r="S25" s="2">
        <f t="shared" si="2"/>
        <v>8000</v>
      </c>
      <c r="T25" s="11">
        <v>35703</v>
      </c>
      <c r="U25" s="2"/>
    </row>
    <row r="26" spans="3:21">
      <c r="C26" s="2">
        <v>17</v>
      </c>
      <c r="D26" s="2" t="s">
        <v>1079</v>
      </c>
      <c r="E26" s="2" t="s">
        <v>1080</v>
      </c>
      <c r="F26" s="2" t="s">
        <v>28</v>
      </c>
      <c r="G26" s="2" t="s">
        <v>1068</v>
      </c>
      <c r="H26" s="2" t="s">
        <v>39</v>
      </c>
      <c r="I26" s="2" t="s">
        <v>45</v>
      </c>
      <c r="J26" s="2">
        <v>22250</v>
      </c>
      <c r="K26" s="2">
        <v>1500</v>
      </c>
      <c r="L26" s="2">
        <v>6000</v>
      </c>
      <c r="M26" s="2">
        <v>250</v>
      </c>
      <c r="N26" s="18">
        <f t="shared" si="0"/>
        <v>30000</v>
      </c>
      <c r="O26" s="2" t="s">
        <v>86</v>
      </c>
      <c r="P26" s="2" t="s">
        <v>290</v>
      </c>
      <c r="Q26" s="2">
        <f t="shared" si="1"/>
        <v>1500</v>
      </c>
      <c r="R26" s="2">
        <f t="shared" si="1"/>
        <v>6000</v>
      </c>
      <c r="S26" s="2">
        <f t="shared" si="2"/>
        <v>7500</v>
      </c>
      <c r="T26" s="11">
        <v>35709</v>
      </c>
      <c r="U26" s="2"/>
    </row>
    <row r="27" spans="3:21">
      <c r="C27" s="2">
        <v>18</v>
      </c>
      <c r="D27" s="2" t="s">
        <v>1081</v>
      </c>
      <c r="E27" s="2" t="s">
        <v>1082</v>
      </c>
      <c r="F27" s="2" t="s">
        <v>28</v>
      </c>
      <c r="G27" s="2" t="s">
        <v>34</v>
      </c>
      <c r="H27" s="2" t="s">
        <v>29</v>
      </c>
      <c r="I27" s="2" t="s">
        <v>120</v>
      </c>
      <c r="J27" s="2">
        <v>21563</v>
      </c>
      <c r="K27" s="2">
        <v>1187</v>
      </c>
      <c r="L27" s="2">
        <v>6000</v>
      </c>
      <c r="M27" s="2"/>
      <c r="N27" s="18">
        <f>J27+K27+L27+M27</f>
        <v>28750</v>
      </c>
      <c r="O27" s="2" t="s">
        <v>199</v>
      </c>
      <c r="P27" s="2" t="s">
        <v>65</v>
      </c>
      <c r="Q27" s="2">
        <f t="shared" si="1"/>
        <v>1187</v>
      </c>
      <c r="R27" s="2">
        <f t="shared" si="1"/>
        <v>6000</v>
      </c>
      <c r="S27" s="2">
        <f t="shared" si="2"/>
        <v>7187</v>
      </c>
      <c r="T27" s="11">
        <v>35732</v>
      </c>
      <c r="U27" s="2"/>
    </row>
    <row r="28" spans="3:21">
      <c r="C28" s="2">
        <v>19</v>
      </c>
      <c r="D28" s="2" t="s">
        <v>1083</v>
      </c>
      <c r="E28" s="2" t="s">
        <v>1084</v>
      </c>
      <c r="F28" s="2" t="s">
        <v>28</v>
      </c>
      <c r="G28" s="2" t="s">
        <v>1025</v>
      </c>
      <c r="H28" s="2" t="s">
        <v>29</v>
      </c>
      <c r="I28" s="2" t="s">
        <v>933</v>
      </c>
      <c r="J28" s="2">
        <v>36800</v>
      </c>
      <c r="K28" s="2">
        <v>3200</v>
      </c>
      <c r="L28" s="2">
        <v>6000</v>
      </c>
      <c r="M28" s="2"/>
      <c r="N28" s="18">
        <f t="shared" si="0"/>
        <v>46000</v>
      </c>
      <c r="O28" s="2" t="s">
        <v>86</v>
      </c>
      <c r="P28" s="2" t="s">
        <v>105</v>
      </c>
      <c r="Q28" s="2">
        <f t="shared" si="1"/>
        <v>3200</v>
      </c>
      <c r="R28" s="2">
        <f t="shared" si="1"/>
        <v>6000</v>
      </c>
      <c r="S28" s="2">
        <f t="shared" si="2"/>
        <v>9200</v>
      </c>
      <c r="T28" s="11">
        <v>35724</v>
      </c>
      <c r="U28" s="2"/>
    </row>
    <row r="29" spans="3:21">
      <c r="C29" s="2">
        <v>20</v>
      </c>
      <c r="D29" s="2" t="s">
        <v>1085</v>
      </c>
      <c r="E29" s="2" t="s">
        <v>1086</v>
      </c>
      <c r="F29" s="2" t="s">
        <v>28</v>
      </c>
      <c r="G29" s="2" t="s">
        <v>1068</v>
      </c>
      <c r="H29" s="2" t="s">
        <v>39</v>
      </c>
      <c r="I29" s="2" t="s">
        <v>1039</v>
      </c>
      <c r="J29" s="2">
        <v>48000</v>
      </c>
      <c r="K29" s="2">
        <v>6000</v>
      </c>
      <c r="L29" s="2">
        <v>6000</v>
      </c>
      <c r="M29" s="2"/>
      <c r="N29" s="18">
        <f t="shared" si="0"/>
        <v>60000</v>
      </c>
      <c r="O29" s="2" t="s">
        <v>194</v>
      </c>
      <c r="P29" s="2" t="s">
        <v>1087</v>
      </c>
      <c r="Q29" s="2">
        <f t="shared" si="1"/>
        <v>6000</v>
      </c>
      <c r="R29" s="2">
        <f t="shared" si="1"/>
        <v>6000</v>
      </c>
      <c r="S29" s="2">
        <f t="shared" si="2"/>
        <v>12000</v>
      </c>
      <c r="T29" s="11">
        <v>35732</v>
      </c>
      <c r="U29" s="2"/>
    </row>
    <row r="30" spans="3:21">
      <c r="C30" s="2">
        <v>21</v>
      </c>
      <c r="D30" s="2" t="s">
        <v>1088</v>
      </c>
      <c r="E30" s="2" t="s">
        <v>1089</v>
      </c>
      <c r="F30" s="2" t="s">
        <v>28</v>
      </c>
      <c r="G30" s="2" t="s">
        <v>34</v>
      </c>
      <c r="H30" s="2" t="s">
        <v>29</v>
      </c>
      <c r="I30" s="2" t="s">
        <v>755</v>
      </c>
      <c r="J30" s="2">
        <v>43600</v>
      </c>
      <c r="K30" s="2">
        <v>4900</v>
      </c>
      <c r="L30" s="2">
        <v>6000</v>
      </c>
      <c r="M30" s="2"/>
      <c r="N30" s="18">
        <f t="shared" si="0"/>
        <v>54500</v>
      </c>
      <c r="O30" s="2" t="s">
        <v>104</v>
      </c>
      <c r="P30" s="2" t="s">
        <v>264</v>
      </c>
      <c r="Q30" s="2">
        <f t="shared" si="1"/>
        <v>4900</v>
      </c>
      <c r="R30" s="2">
        <f t="shared" si="1"/>
        <v>6000</v>
      </c>
      <c r="S30" s="2">
        <f t="shared" si="2"/>
        <v>10900</v>
      </c>
      <c r="T30" s="11">
        <v>35732</v>
      </c>
      <c r="U30" s="2"/>
    </row>
    <row r="31" spans="3:21">
      <c r="C31" s="2">
        <v>22</v>
      </c>
      <c r="D31" s="2" t="s">
        <v>1090</v>
      </c>
      <c r="E31" s="2" t="s">
        <v>1091</v>
      </c>
      <c r="F31" s="2" t="s">
        <v>28</v>
      </c>
      <c r="G31" s="2" t="s">
        <v>1092</v>
      </c>
      <c r="H31" s="2" t="s">
        <v>39</v>
      </c>
      <c r="I31" s="2" t="s">
        <v>1093</v>
      </c>
      <c r="J31" s="2">
        <v>64000</v>
      </c>
      <c r="K31" s="2">
        <v>10000</v>
      </c>
      <c r="L31" s="2">
        <v>6000</v>
      </c>
      <c r="M31" s="2"/>
      <c r="N31" s="18">
        <f t="shared" si="0"/>
        <v>80000</v>
      </c>
      <c r="O31" s="2" t="s">
        <v>46</v>
      </c>
      <c r="P31" s="2" t="s">
        <v>33</v>
      </c>
      <c r="Q31" s="2">
        <f t="shared" si="1"/>
        <v>10000</v>
      </c>
      <c r="R31" s="2">
        <f t="shared" si="1"/>
        <v>6000</v>
      </c>
      <c r="S31" s="2">
        <f t="shared" si="2"/>
        <v>16000</v>
      </c>
      <c r="T31" s="11">
        <v>35751</v>
      </c>
      <c r="U31" s="2"/>
    </row>
    <row r="32" spans="3:21">
      <c r="C32" s="2">
        <v>23</v>
      </c>
      <c r="D32" s="2" t="s">
        <v>1094</v>
      </c>
      <c r="E32" s="2" t="s">
        <v>1095</v>
      </c>
      <c r="F32" s="2" t="s">
        <v>28</v>
      </c>
      <c r="G32" s="2" t="s">
        <v>34</v>
      </c>
      <c r="H32" s="2" t="s">
        <v>29</v>
      </c>
      <c r="I32" s="2" t="s">
        <v>1096</v>
      </c>
      <c r="J32" s="2">
        <v>40000</v>
      </c>
      <c r="K32" s="2">
        <v>4000</v>
      </c>
      <c r="L32" s="2">
        <v>6000</v>
      </c>
      <c r="M32" s="2"/>
      <c r="N32" s="18">
        <f t="shared" si="0"/>
        <v>50000</v>
      </c>
      <c r="O32" s="2" t="s">
        <v>114</v>
      </c>
      <c r="P32" s="2" t="s">
        <v>1097</v>
      </c>
      <c r="Q32" s="2">
        <f t="shared" si="1"/>
        <v>4000</v>
      </c>
      <c r="R32" s="2">
        <f t="shared" si="1"/>
        <v>6000</v>
      </c>
      <c r="S32" s="2">
        <f t="shared" si="2"/>
        <v>10000</v>
      </c>
      <c r="T32" s="11">
        <v>35751</v>
      </c>
      <c r="U32" s="2"/>
    </row>
    <row r="33" spans="3:21">
      <c r="C33" s="2">
        <v>24</v>
      </c>
      <c r="D33" s="2" t="s">
        <v>1098</v>
      </c>
      <c r="E33" s="2" t="s">
        <v>1099</v>
      </c>
      <c r="F33" s="2" t="s">
        <v>28</v>
      </c>
      <c r="G33" s="2" t="s">
        <v>34</v>
      </c>
      <c r="H33" s="2" t="s">
        <v>29</v>
      </c>
      <c r="I33" s="2" t="s">
        <v>120</v>
      </c>
      <c r="J33" s="2">
        <v>26250</v>
      </c>
      <c r="K33" s="2">
        <v>2750</v>
      </c>
      <c r="L33" s="2">
        <v>6000</v>
      </c>
      <c r="M33" s="2"/>
      <c r="N33" s="18">
        <f t="shared" si="0"/>
        <v>35000</v>
      </c>
      <c r="O33" s="2" t="s">
        <v>914</v>
      </c>
      <c r="P33" s="2" t="s">
        <v>1071</v>
      </c>
      <c r="Q33" s="2">
        <f t="shared" si="1"/>
        <v>2750</v>
      </c>
      <c r="R33" s="2">
        <f t="shared" si="1"/>
        <v>6000</v>
      </c>
      <c r="S33" s="2">
        <f t="shared" si="2"/>
        <v>8750</v>
      </c>
      <c r="T33" s="11">
        <v>35763</v>
      </c>
      <c r="U33" s="2"/>
    </row>
    <row r="34" spans="3:21">
      <c r="C34" s="2">
        <v>25</v>
      </c>
      <c r="D34" s="2" t="s">
        <v>1100</v>
      </c>
      <c r="E34" s="2" t="s">
        <v>1101</v>
      </c>
      <c r="F34" s="2" t="s">
        <v>28</v>
      </c>
      <c r="G34" s="2" t="s">
        <v>1102</v>
      </c>
      <c r="H34" s="2" t="s">
        <v>29</v>
      </c>
      <c r="I34" s="2" t="s">
        <v>45</v>
      </c>
      <c r="J34" s="2">
        <v>23250</v>
      </c>
      <c r="K34" s="2">
        <v>1750</v>
      </c>
      <c r="L34" s="2">
        <v>6000</v>
      </c>
      <c r="M34" s="2"/>
      <c r="N34" s="18">
        <f t="shared" si="0"/>
        <v>31000</v>
      </c>
      <c r="O34" s="2" t="s">
        <v>194</v>
      </c>
      <c r="P34" s="2" t="s">
        <v>231</v>
      </c>
      <c r="Q34" s="2">
        <f t="shared" si="1"/>
        <v>1750</v>
      </c>
      <c r="R34" s="2">
        <f t="shared" si="1"/>
        <v>6000</v>
      </c>
      <c r="S34" s="2">
        <f t="shared" si="2"/>
        <v>7750</v>
      </c>
      <c r="T34" s="11">
        <v>35776</v>
      </c>
      <c r="U34" s="2"/>
    </row>
    <row r="35" spans="3:21">
      <c r="C35" s="2">
        <v>26</v>
      </c>
      <c r="D35" s="2" t="s">
        <v>1103</v>
      </c>
      <c r="E35" s="2" t="s">
        <v>1104</v>
      </c>
      <c r="F35" s="2" t="s">
        <v>28</v>
      </c>
      <c r="G35" s="2" t="s">
        <v>1025</v>
      </c>
      <c r="H35" s="2" t="s">
        <v>29</v>
      </c>
      <c r="I35" s="2" t="s">
        <v>45</v>
      </c>
      <c r="J35" s="2">
        <v>22500</v>
      </c>
      <c r="K35" s="2">
        <v>1500</v>
      </c>
      <c r="L35" s="2">
        <v>6000</v>
      </c>
      <c r="M35" s="2"/>
      <c r="N35" s="18">
        <f t="shared" si="0"/>
        <v>30000</v>
      </c>
      <c r="O35" s="2" t="s">
        <v>194</v>
      </c>
      <c r="P35" s="2" t="s">
        <v>231</v>
      </c>
      <c r="Q35" s="2">
        <f t="shared" si="1"/>
        <v>1500</v>
      </c>
      <c r="R35" s="2">
        <f t="shared" si="1"/>
        <v>6000</v>
      </c>
      <c r="S35" s="2">
        <f t="shared" si="2"/>
        <v>7500</v>
      </c>
      <c r="T35" s="11">
        <v>35795</v>
      </c>
      <c r="U35" s="2"/>
    </row>
    <row r="36" spans="3:21">
      <c r="C36" s="2">
        <v>27</v>
      </c>
      <c r="D36" s="2" t="s">
        <v>1105</v>
      </c>
      <c r="E36" s="2" t="s">
        <v>1106</v>
      </c>
      <c r="F36" s="2" t="s">
        <v>28</v>
      </c>
      <c r="G36" s="2" t="s">
        <v>1025</v>
      </c>
      <c r="H36" s="2" t="s">
        <v>39</v>
      </c>
      <c r="I36" s="2" t="s">
        <v>71</v>
      </c>
      <c r="J36" s="2">
        <v>26250</v>
      </c>
      <c r="K36" s="2">
        <v>2750</v>
      </c>
      <c r="L36" s="2">
        <v>6000</v>
      </c>
      <c r="M36" s="2"/>
      <c r="N36" s="18">
        <f t="shared" si="0"/>
        <v>35000</v>
      </c>
      <c r="O36" s="2" t="s">
        <v>46</v>
      </c>
      <c r="P36" s="2" t="s">
        <v>610</v>
      </c>
      <c r="Q36" s="2">
        <f t="shared" si="1"/>
        <v>2750</v>
      </c>
      <c r="R36" s="2">
        <f t="shared" si="1"/>
        <v>6000</v>
      </c>
      <c r="S36" s="2">
        <f t="shared" si="2"/>
        <v>8750</v>
      </c>
      <c r="T36" s="11">
        <v>35823</v>
      </c>
      <c r="U36" s="2"/>
    </row>
    <row r="37" spans="3:21">
      <c r="C37" s="2">
        <v>28</v>
      </c>
      <c r="D37" s="2" t="s">
        <v>1107</v>
      </c>
      <c r="E37" s="2" t="s">
        <v>89</v>
      </c>
      <c r="F37" s="2" t="s">
        <v>28</v>
      </c>
      <c r="G37" s="2" t="s">
        <v>1025</v>
      </c>
      <c r="H37" s="2" t="s">
        <v>29</v>
      </c>
      <c r="I37" s="2" t="s">
        <v>160</v>
      </c>
      <c r="J37" s="2">
        <v>32000</v>
      </c>
      <c r="K37" s="2">
        <v>2000</v>
      </c>
      <c r="L37" s="2">
        <v>6000</v>
      </c>
      <c r="M37" s="2"/>
      <c r="N37" s="18">
        <f t="shared" si="0"/>
        <v>40000</v>
      </c>
      <c r="O37" s="2" t="s">
        <v>46</v>
      </c>
      <c r="P37" s="2" t="s">
        <v>549</v>
      </c>
      <c r="Q37" s="2">
        <f t="shared" si="1"/>
        <v>2000</v>
      </c>
      <c r="R37" s="2">
        <f t="shared" si="1"/>
        <v>6000</v>
      </c>
      <c r="S37" s="2">
        <f t="shared" si="2"/>
        <v>8000</v>
      </c>
      <c r="T37" s="11">
        <v>35826</v>
      </c>
      <c r="U37" s="2"/>
    </row>
    <row r="38" spans="3:21">
      <c r="C38" s="2">
        <v>29</v>
      </c>
      <c r="D38" s="2" t="s">
        <v>1108</v>
      </c>
      <c r="E38" s="2" t="s">
        <v>110</v>
      </c>
      <c r="F38" s="2" t="s">
        <v>28</v>
      </c>
      <c r="G38" s="2" t="s">
        <v>34</v>
      </c>
      <c r="H38" s="2" t="s">
        <v>29</v>
      </c>
      <c r="I38" s="2" t="s">
        <v>45</v>
      </c>
      <c r="J38" s="2">
        <v>64441</v>
      </c>
      <c r="K38" s="2">
        <v>10080</v>
      </c>
      <c r="L38" s="2">
        <v>6000</v>
      </c>
      <c r="M38" s="2"/>
      <c r="N38" s="18">
        <f t="shared" si="0"/>
        <v>80521</v>
      </c>
      <c r="O38" s="2" t="s">
        <v>906</v>
      </c>
      <c r="P38" s="2" t="s">
        <v>28</v>
      </c>
      <c r="Q38" s="2">
        <f t="shared" si="1"/>
        <v>10080</v>
      </c>
      <c r="R38" s="2">
        <f t="shared" si="1"/>
        <v>6000</v>
      </c>
      <c r="S38" s="2">
        <f t="shared" si="2"/>
        <v>16080</v>
      </c>
      <c r="T38" s="11">
        <v>35860</v>
      </c>
      <c r="U38" s="2"/>
    </row>
    <row r="39" spans="3:21">
      <c r="C39" s="2">
        <v>30</v>
      </c>
      <c r="D39" s="2" t="s">
        <v>1109</v>
      </c>
      <c r="E39" s="2" t="s">
        <v>1110</v>
      </c>
      <c r="F39" s="2" t="s">
        <v>28</v>
      </c>
      <c r="G39" s="2" t="s">
        <v>1025</v>
      </c>
      <c r="H39" s="2" t="s">
        <v>29</v>
      </c>
      <c r="I39" s="2" t="s">
        <v>45</v>
      </c>
      <c r="J39" s="2">
        <v>56000</v>
      </c>
      <c r="K39" s="2">
        <v>8000</v>
      </c>
      <c r="L39" s="2">
        <v>6000</v>
      </c>
      <c r="M39" s="2"/>
      <c r="N39" s="18">
        <f t="shared" si="0"/>
        <v>70000</v>
      </c>
      <c r="O39" s="2" t="s">
        <v>199</v>
      </c>
      <c r="P39" s="2" t="s">
        <v>65</v>
      </c>
      <c r="Q39" s="2">
        <f t="shared" si="1"/>
        <v>8000</v>
      </c>
      <c r="R39" s="2">
        <f t="shared" si="1"/>
        <v>6000</v>
      </c>
      <c r="S39" s="2">
        <f t="shared" si="2"/>
        <v>14000</v>
      </c>
      <c r="T39" s="11">
        <v>35861</v>
      </c>
      <c r="U39" s="2"/>
    </row>
    <row r="40" spans="3:21">
      <c r="C40" s="2">
        <v>31</v>
      </c>
      <c r="D40" s="2" t="s">
        <v>1111</v>
      </c>
      <c r="E40" s="2" t="s">
        <v>1112</v>
      </c>
      <c r="F40" s="2" t="s">
        <v>28</v>
      </c>
      <c r="G40" s="2" t="s">
        <v>1068</v>
      </c>
      <c r="H40" s="2" t="s">
        <v>39</v>
      </c>
      <c r="I40" s="2" t="s">
        <v>1113</v>
      </c>
      <c r="J40" s="2">
        <v>26250</v>
      </c>
      <c r="K40" s="2">
        <v>2750</v>
      </c>
      <c r="L40" s="2">
        <v>6000</v>
      </c>
      <c r="M40" s="2"/>
      <c r="N40" s="18">
        <f t="shared" si="0"/>
        <v>35000</v>
      </c>
      <c r="O40" s="2" t="s">
        <v>383</v>
      </c>
      <c r="P40" s="2" t="s">
        <v>217</v>
      </c>
      <c r="Q40" s="2">
        <f t="shared" si="1"/>
        <v>2750</v>
      </c>
      <c r="R40" s="2">
        <f t="shared" si="1"/>
        <v>6000</v>
      </c>
      <c r="S40" s="2">
        <f t="shared" si="2"/>
        <v>8750</v>
      </c>
      <c r="T40" s="11">
        <v>35861</v>
      </c>
      <c r="U40" s="2"/>
    </row>
    <row r="41" spans="3:21">
      <c r="C41" s="2">
        <v>32</v>
      </c>
      <c r="D41" s="2" t="s">
        <v>1114</v>
      </c>
      <c r="E41" s="2" t="s">
        <v>1115</v>
      </c>
      <c r="F41" s="2" t="s">
        <v>28</v>
      </c>
      <c r="G41" s="2" t="s">
        <v>1025</v>
      </c>
      <c r="H41" s="2" t="s">
        <v>29</v>
      </c>
      <c r="I41" s="2" t="s">
        <v>1039</v>
      </c>
      <c r="J41" s="2">
        <v>80000</v>
      </c>
      <c r="K41" s="2">
        <v>14000</v>
      </c>
      <c r="L41" s="2">
        <v>6000</v>
      </c>
      <c r="M41" s="2"/>
      <c r="N41" s="18">
        <f t="shared" si="0"/>
        <v>100000</v>
      </c>
      <c r="O41" s="2" t="s">
        <v>1040</v>
      </c>
      <c r="P41" s="2" t="s">
        <v>365</v>
      </c>
      <c r="Q41" s="2">
        <f t="shared" si="1"/>
        <v>14000</v>
      </c>
      <c r="R41" s="2">
        <f t="shared" si="1"/>
        <v>6000</v>
      </c>
      <c r="S41" s="2">
        <f t="shared" si="2"/>
        <v>20000</v>
      </c>
      <c r="T41" s="11">
        <v>35861</v>
      </c>
      <c r="U41" s="2"/>
    </row>
    <row r="42" spans="3:21">
      <c r="C42" s="2">
        <v>33</v>
      </c>
      <c r="D42" s="2" t="s">
        <v>1116</v>
      </c>
      <c r="E42" s="2" t="s">
        <v>1117</v>
      </c>
      <c r="F42" s="2" t="s">
        <v>28</v>
      </c>
      <c r="G42" s="2" t="s">
        <v>34</v>
      </c>
      <c r="H42" s="2" t="s">
        <v>29</v>
      </c>
      <c r="I42" s="2" t="s">
        <v>933</v>
      </c>
      <c r="J42" s="2">
        <v>23500</v>
      </c>
      <c r="K42" s="2">
        <v>1500</v>
      </c>
      <c r="L42" s="2">
        <v>6000</v>
      </c>
      <c r="M42" s="2"/>
      <c r="N42" s="18">
        <f t="shared" si="0"/>
        <v>31000</v>
      </c>
      <c r="O42" s="2" t="s">
        <v>775</v>
      </c>
      <c r="P42" s="2" t="s">
        <v>1118</v>
      </c>
      <c r="Q42" s="2">
        <f t="shared" si="1"/>
        <v>1500</v>
      </c>
      <c r="R42" s="2">
        <f t="shared" si="1"/>
        <v>6000</v>
      </c>
      <c r="S42" s="2">
        <f t="shared" si="2"/>
        <v>7500</v>
      </c>
      <c r="T42" s="11">
        <v>35863</v>
      </c>
      <c r="U42" s="2"/>
    </row>
    <row r="43" spans="3:21">
      <c r="C43" s="2">
        <v>34</v>
      </c>
      <c r="D43" s="2" t="s">
        <v>1119</v>
      </c>
      <c r="E43" s="2" t="s">
        <v>1120</v>
      </c>
      <c r="F43" s="2" t="s">
        <v>28</v>
      </c>
      <c r="G43" s="2" t="s">
        <v>1025</v>
      </c>
      <c r="H43" s="2" t="s">
        <v>29</v>
      </c>
      <c r="I43" s="2" t="s">
        <v>1039</v>
      </c>
      <c r="J43" s="2">
        <v>48000</v>
      </c>
      <c r="K43" s="2">
        <v>6000</v>
      </c>
      <c r="L43" s="2">
        <v>6000</v>
      </c>
      <c r="M43" s="2"/>
      <c r="N43" s="18">
        <f t="shared" si="0"/>
        <v>60000</v>
      </c>
      <c r="O43" s="2" t="s">
        <v>46</v>
      </c>
      <c r="P43" s="2" t="s">
        <v>33</v>
      </c>
      <c r="Q43" s="2">
        <f t="shared" si="1"/>
        <v>6000</v>
      </c>
      <c r="R43" s="2">
        <f t="shared" si="1"/>
        <v>6000</v>
      </c>
      <c r="S43" s="2">
        <f t="shared" si="2"/>
        <v>12000</v>
      </c>
      <c r="T43" s="11">
        <v>35863</v>
      </c>
      <c r="U43" s="2"/>
    </row>
    <row r="44" spans="3:21">
      <c r="C44" s="2">
        <v>35</v>
      </c>
      <c r="D44" s="2" t="s">
        <v>1121</v>
      </c>
      <c r="E44" s="2" t="s">
        <v>266</v>
      </c>
      <c r="F44" s="2" t="s">
        <v>28</v>
      </c>
      <c r="G44" s="2" t="s">
        <v>34</v>
      </c>
      <c r="H44" s="2" t="s">
        <v>39</v>
      </c>
      <c r="I44" s="2" t="s">
        <v>1122</v>
      </c>
      <c r="J44" s="2">
        <v>22500</v>
      </c>
      <c r="K44" s="2">
        <v>1500</v>
      </c>
      <c r="L44" s="2">
        <v>6000</v>
      </c>
      <c r="M44" s="2"/>
      <c r="N44" s="18">
        <f t="shared" si="0"/>
        <v>30000</v>
      </c>
      <c r="O44" s="2" t="s">
        <v>46</v>
      </c>
      <c r="P44" s="2" t="s">
        <v>1123</v>
      </c>
      <c r="Q44" s="2">
        <f t="shared" si="1"/>
        <v>1500</v>
      </c>
      <c r="R44" s="2">
        <f t="shared" si="1"/>
        <v>6000</v>
      </c>
      <c r="S44" s="2">
        <f t="shared" si="2"/>
        <v>7500</v>
      </c>
      <c r="T44" s="11">
        <v>35866</v>
      </c>
      <c r="U44" s="2"/>
    </row>
    <row r="45" spans="3:21">
      <c r="C45" s="2">
        <v>36</v>
      </c>
      <c r="D45" s="2" t="s">
        <v>1124</v>
      </c>
      <c r="E45" s="2" t="s">
        <v>1125</v>
      </c>
      <c r="F45" s="2" t="s">
        <v>28</v>
      </c>
      <c r="G45" s="2" t="s">
        <v>34</v>
      </c>
      <c r="H45" s="2" t="s">
        <v>29</v>
      </c>
      <c r="I45" s="2" t="s">
        <v>160</v>
      </c>
      <c r="J45" s="2">
        <v>21750</v>
      </c>
      <c r="K45" s="2">
        <v>2250</v>
      </c>
      <c r="L45" s="2">
        <v>6000</v>
      </c>
      <c r="M45" s="2"/>
      <c r="N45" s="18">
        <f t="shared" si="0"/>
        <v>30000</v>
      </c>
      <c r="O45" s="2" t="s">
        <v>194</v>
      </c>
      <c r="P45" s="2" t="s">
        <v>1126</v>
      </c>
      <c r="Q45" s="2">
        <f t="shared" si="1"/>
        <v>2250</v>
      </c>
      <c r="R45" s="2">
        <f t="shared" si="1"/>
        <v>6000</v>
      </c>
      <c r="S45" s="2">
        <f t="shared" si="2"/>
        <v>8250</v>
      </c>
      <c r="T45" s="11">
        <v>35873</v>
      </c>
      <c r="U45" s="2"/>
    </row>
    <row r="46" spans="3:21">
      <c r="C46" s="2">
        <v>37</v>
      </c>
      <c r="D46" s="2" t="s">
        <v>1127</v>
      </c>
      <c r="E46" s="2" t="s">
        <v>1128</v>
      </c>
      <c r="F46" s="2" t="s">
        <v>28</v>
      </c>
      <c r="G46" s="2" t="s">
        <v>34</v>
      </c>
      <c r="H46" s="2" t="s">
        <v>29</v>
      </c>
      <c r="I46" s="2" t="s">
        <v>336</v>
      </c>
      <c r="J46" s="2">
        <v>160000</v>
      </c>
      <c r="K46" s="2">
        <v>34000</v>
      </c>
      <c r="L46" s="2">
        <v>6000</v>
      </c>
      <c r="M46" s="2"/>
      <c r="N46" s="18">
        <f t="shared" si="0"/>
        <v>200000</v>
      </c>
      <c r="O46" s="2" t="s">
        <v>194</v>
      </c>
      <c r="P46" s="2" t="s">
        <v>1129</v>
      </c>
      <c r="Q46" s="2">
        <f t="shared" si="1"/>
        <v>34000</v>
      </c>
      <c r="R46" s="2">
        <f t="shared" si="1"/>
        <v>6000</v>
      </c>
      <c r="S46" s="2">
        <f t="shared" si="2"/>
        <v>40000</v>
      </c>
      <c r="T46" s="11">
        <v>35885</v>
      </c>
      <c r="U46" s="2"/>
    </row>
    <row r="47" spans="3:21">
      <c r="C47" s="2">
        <v>38</v>
      </c>
      <c r="D47" s="2" t="s">
        <v>1130</v>
      </c>
      <c r="E47" s="2" t="s">
        <v>1131</v>
      </c>
      <c r="F47" s="2" t="s">
        <v>28</v>
      </c>
      <c r="G47" s="2" t="s">
        <v>1025</v>
      </c>
      <c r="H47" s="2" t="s">
        <v>29</v>
      </c>
      <c r="I47" s="2" t="s">
        <v>730</v>
      </c>
      <c r="J47" s="2">
        <v>60000</v>
      </c>
      <c r="K47" s="2">
        <v>9000</v>
      </c>
      <c r="L47" s="2">
        <v>6000</v>
      </c>
      <c r="M47" s="2"/>
      <c r="N47" s="18">
        <f t="shared" si="0"/>
        <v>75000</v>
      </c>
      <c r="O47" s="2" t="s">
        <v>194</v>
      </c>
      <c r="P47" s="2" t="s">
        <v>1132</v>
      </c>
      <c r="Q47" s="2">
        <f t="shared" si="1"/>
        <v>9000</v>
      </c>
      <c r="R47" s="2">
        <f t="shared" si="1"/>
        <v>6000</v>
      </c>
      <c r="S47" s="2">
        <f t="shared" si="2"/>
        <v>15000</v>
      </c>
      <c r="T47" s="11">
        <v>35885</v>
      </c>
      <c r="U47" s="2"/>
    </row>
    <row r="48" spans="3:21">
      <c r="C48" s="2">
        <v>39</v>
      </c>
      <c r="D48" s="2" t="s">
        <v>1133</v>
      </c>
      <c r="E48" s="2" t="s">
        <v>1134</v>
      </c>
      <c r="F48" s="2" t="s">
        <v>28</v>
      </c>
      <c r="G48" s="2" t="s">
        <v>34</v>
      </c>
      <c r="H48" s="2" t="s">
        <v>29</v>
      </c>
      <c r="I48" s="2" t="s">
        <v>755</v>
      </c>
      <c r="J48" s="2">
        <v>44104</v>
      </c>
      <c r="K48" s="2">
        <v>5026</v>
      </c>
      <c r="L48" s="2">
        <v>6000</v>
      </c>
      <c r="M48" s="2"/>
      <c r="N48" s="18">
        <f t="shared" si="0"/>
        <v>55130</v>
      </c>
      <c r="O48" s="2" t="s">
        <v>46</v>
      </c>
      <c r="P48" s="2" t="s">
        <v>217</v>
      </c>
      <c r="Q48" s="2">
        <f t="shared" si="1"/>
        <v>5026</v>
      </c>
      <c r="R48" s="2">
        <f t="shared" si="1"/>
        <v>6000</v>
      </c>
      <c r="S48" s="2">
        <f t="shared" si="2"/>
        <v>11026</v>
      </c>
      <c r="T48" s="11">
        <v>35885</v>
      </c>
      <c r="U48" s="2"/>
    </row>
  </sheetData>
  <mergeCells count="2">
    <mergeCell ref="J5:N5"/>
    <mergeCell ref="Q5:S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C2:V58"/>
  <sheetViews>
    <sheetView workbookViewId="0">
      <selection activeCell="A9" sqref="A9:XFD9"/>
    </sheetView>
  </sheetViews>
  <sheetFormatPr defaultRowHeight="15"/>
  <sheetData>
    <row r="2" spans="3:22" ht="18">
      <c r="C2" s="1"/>
      <c r="D2" s="3"/>
      <c r="E2" s="3"/>
      <c r="F2" s="4" t="s">
        <v>0</v>
      </c>
      <c r="G2" s="4" t="s">
        <v>0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1"/>
      <c r="V2" s="1"/>
    </row>
    <row r="3" spans="3:22" ht="15.75">
      <c r="C3" s="1"/>
      <c r="D3" s="3"/>
      <c r="E3" s="3"/>
      <c r="F3" s="3" t="s">
        <v>23</v>
      </c>
      <c r="G3" s="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 t="s">
        <v>22</v>
      </c>
      <c r="T3" s="3"/>
      <c r="U3" s="1"/>
      <c r="V3" s="1"/>
    </row>
    <row r="4" spans="3:22">
      <c r="C4" s="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"/>
      <c r="V4" s="1"/>
    </row>
    <row r="5" spans="3:22">
      <c r="C5" s="1"/>
      <c r="D5" s="7" t="s">
        <v>1</v>
      </c>
      <c r="E5" s="7" t="s">
        <v>2</v>
      </c>
      <c r="F5" s="7" t="s">
        <v>3</v>
      </c>
      <c r="G5" s="7" t="s">
        <v>4</v>
      </c>
      <c r="H5" s="7" t="s">
        <v>5</v>
      </c>
      <c r="I5" s="7" t="s">
        <v>6</v>
      </c>
      <c r="J5" s="7" t="s">
        <v>7</v>
      </c>
      <c r="K5" s="32" t="s">
        <v>8</v>
      </c>
      <c r="L5" s="32"/>
      <c r="M5" s="32"/>
      <c r="N5" s="32"/>
      <c r="O5" s="32"/>
      <c r="P5" s="7" t="s">
        <v>16</v>
      </c>
      <c r="Q5" s="7" t="s">
        <v>17</v>
      </c>
      <c r="R5" s="32" t="s">
        <v>18</v>
      </c>
      <c r="S5" s="32"/>
      <c r="T5" s="32"/>
      <c r="U5" s="30" t="s">
        <v>19</v>
      </c>
      <c r="V5" s="7" t="s">
        <v>21</v>
      </c>
    </row>
    <row r="6" spans="3:22">
      <c r="C6" s="1"/>
      <c r="D6" s="8"/>
      <c r="E6" s="8"/>
      <c r="F6" s="8"/>
      <c r="G6" s="8"/>
      <c r="H6" s="8"/>
      <c r="I6" s="8"/>
      <c r="J6" s="8"/>
      <c r="K6" s="30" t="s">
        <v>9</v>
      </c>
      <c r="L6" s="30" t="s">
        <v>10</v>
      </c>
      <c r="M6" s="30" t="s">
        <v>11</v>
      </c>
      <c r="N6" s="30" t="s">
        <v>12</v>
      </c>
      <c r="O6" s="30" t="s">
        <v>14</v>
      </c>
      <c r="P6" s="8"/>
      <c r="Q6" s="8"/>
      <c r="R6" s="30" t="s">
        <v>10</v>
      </c>
      <c r="S6" s="30" t="s">
        <v>11</v>
      </c>
      <c r="T6" s="30" t="s">
        <v>14</v>
      </c>
      <c r="U6" s="30" t="s">
        <v>20</v>
      </c>
      <c r="V6" s="8"/>
    </row>
    <row r="7" spans="3:22">
      <c r="C7" s="1"/>
      <c r="D7" s="9"/>
      <c r="E7" s="9"/>
      <c r="F7" s="9"/>
      <c r="G7" s="9"/>
      <c r="H7" s="9"/>
      <c r="I7" s="9"/>
      <c r="J7" s="9"/>
      <c r="K7" s="30"/>
      <c r="L7" s="30"/>
      <c r="M7" s="30"/>
      <c r="N7" s="30" t="s">
        <v>13</v>
      </c>
      <c r="O7" s="30" t="s">
        <v>15</v>
      </c>
      <c r="P7" s="9"/>
      <c r="Q7" s="9"/>
      <c r="R7" s="30" t="s">
        <v>15</v>
      </c>
      <c r="S7" s="30" t="s">
        <v>15</v>
      </c>
      <c r="T7" s="30" t="s">
        <v>15</v>
      </c>
      <c r="U7" s="30"/>
      <c r="V7" s="9"/>
    </row>
    <row r="8" spans="3:22">
      <c r="C8" s="1"/>
      <c r="D8" s="30">
        <v>1</v>
      </c>
      <c r="E8" s="30">
        <v>2</v>
      </c>
      <c r="F8" s="30">
        <v>3</v>
      </c>
      <c r="G8" s="30">
        <v>4</v>
      </c>
      <c r="H8" s="30">
        <v>5</v>
      </c>
      <c r="I8" s="30">
        <v>6</v>
      </c>
      <c r="J8" s="30">
        <v>7</v>
      </c>
      <c r="K8" s="30">
        <v>8</v>
      </c>
      <c r="L8" s="30">
        <v>9</v>
      </c>
      <c r="M8" s="30">
        <v>10</v>
      </c>
      <c r="N8" s="30">
        <v>11</v>
      </c>
      <c r="O8" s="30">
        <v>12</v>
      </c>
      <c r="P8" s="30">
        <v>13</v>
      </c>
      <c r="Q8" s="30">
        <v>14</v>
      </c>
      <c r="R8" s="30">
        <v>15</v>
      </c>
      <c r="S8" s="30">
        <v>16</v>
      </c>
      <c r="T8" s="30">
        <v>17</v>
      </c>
      <c r="U8" s="30">
        <v>18</v>
      </c>
      <c r="V8" s="30">
        <v>19</v>
      </c>
    </row>
    <row r="9" spans="3:22" ht="18">
      <c r="D9" s="2"/>
      <c r="E9" s="10" t="s">
        <v>1135</v>
      </c>
      <c r="F9" s="2"/>
      <c r="G9" s="2"/>
      <c r="H9" s="2"/>
      <c r="I9" s="2"/>
      <c r="J9" s="2"/>
      <c r="K9" s="2"/>
      <c r="L9" s="2"/>
      <c r="M9" s="2"/>
      <c r="N9" s="2"/>
      <c r="O9" s="18">
        <f t="shared" ref="O9:O58" si="0">K9+L9+M9+N9</f>
        <v>0</v>
      </c>
      <c r="P9" s="2"/>
      <c r="Q9" s="2"/>
      <c r="R9" s="2"/>
      <c r="S9" s="2"/>
      <c r="T9" s="2"/>
      <c r="U9" s="11"/>
      <c r="V9" s="2"/>
    </row>
    <row r="10" spans="3:22">
      <c r="D10" s="2">
        <v>1</v>
      </c>
      <c r="E10" s="2" t="s">
        <v>1136</v>
      </c>
      <c r="F10" s="2" t="s">
        <v>1137</v>
      </c>
      <c r="G10" s="2" t="s">
        <v>28</v>
      </c>
      <c r="H10" s="2" t="s">
        <v>34</v>
      </c>
      <c r="I10" s="2" t="s">
        <v>29</v>
      </c>
      <c r="J10" s="2" t="s">
        <v>1138</v>
      </c>
      <c r="K10" s="2">
        <v>22500</v>
      </c>
      <c r="L10" s="2">
        <v>1500</v>
      </c>
      <c r="M10" s="2">
        <v>6000</v>
      </c>
      <c r="N10" s="2"/>
      <c r="O10" s="18">
        <f t="shared" si="0"/>
        <v>30000</v>
      </c>
      <c r="P10" s="2" t="s">
        <v>46</v>
      </c>
      <c r="Q10" s="2" t="s">
        <v>365</v>
      </c>
      <c r="R10" s="2">
        <f t="shared" ref="R10:S27" si="1">L10</f>
        <v>1500</v>
      </c>
      <c r="S10" s="2">
        <f t="shared" si="1"/>
        <v>6000</v>
      </c>
      <c r="T10" s="2">
        <f t="shared" ref="T10:T55" si="2">R10+S10</f>
        <v>7500</v>
      </c>
      <c r="U10" s="11">
        <v>35902</v>
      </c>
      <c r="V10" s="2"/>
    </row>
    <row r="11" spans="3:22">
      <c r="D11" s="2">
        <v>2</v>
      </c>
      <c r="E11" s="2" t="s">
        <v>1139</v>
      </c>
      <c r="F11" s="2" t="s">
        <v>1140</v>
      </c>
      <c r="G11" s="2" t="s">
        <v>28</v>
      </c>
      <c r="H11" s="2" t="s">
        <v>1025</v>
      </c>
      <c r="I11" s="2" t="s">
        <v>39</v>
      </c>
      <c r="J11" s="2" t="s">
        <v>1039</v>
      </c>
      <c r="K11" s="2">
        <v>60500</v>
      </c>
      <c r="L11" s="2">
        <v>8000</v>
      </c>
      <c r="M11" s="2">
        <v>6000</v>
      </c>
      <c r="N11" s="2"/>
      <c r="O11" s="18">
        <f t="shared" si="0"/>
        <v>74500</v>
      </c>
      <c r="P11" s="2" t="s">
        <v>30</v>
      </c>
      <c r="Q11" s="2" t="s">
        <v>365</v>
      </c>
      <c r="R11" s="2">
        <f t="shared" si="1"/>
        <v>8000</v>
      </c>
      <c r="S11" s="2">
        <f t="shared" si="1"/>
        <v>6000</v>
      </c>
      <c r="T11" s="2">
        <f t="shared" si="2"/>
        <v>14000</v>
      </c>
      <c r="U11" s="11">
        <v>35915</v>
      </c>
      <c r="V11" s="2"/>
    </row>
    <row r="12" spans="3:22">
      <c r="D12" s="2">
        <v>3</v>
      </c>
      <c r="E12" s="2" t="s">
        <v>1141</v>
      </c>
      <c r="F12" s="2" t="s">
        <v>1142</v>
      </c>
      <c r="G12" s="2" t="s">
        <v>28</v>
      </c>
      <c r="H12" s="2" t="s">
        <v>34</v>
      </c>
      <c r="I12" s="2" t="s">
        <v>29</v>
      </c>
      <c r="J12" s="2" t="s">
        <v>1143</v>
      </c>
      <c r="K12" s="2">
        <v>18750</v>
      </c>
      <c r="L12" s="2">
        <v>250</v>
      </c>
      <c r="M12" s="2">
        <v>6000</v>
      </c>
      <c r="N12" s="2"/>
      <c r="O12" s="18">
        <f t="shared" si="0"/>
        <v>25000</v>
      </c>
      <c r="P12" s="2" t="s">
        <v>104</v>
      </c>
      <c r="Q12" s="2" t="s">
        <v>1144</v>
      </c>
      <c r="R12" s="2">
        <f t="shared" si="1"/>
        <v>250</v>
      </c>
      <c r="S12" s="2">
        <f t="shared" si="1"/>
        <v>6000</v>
      </c>
      <c r="T12" s="2">
        <f t="shared" si="2"/>
        <v>6250</v>
      </c>
      <c r="U12" s="11">
        <v>35943</v>
      </c>
      <c r="V12" s="2"/>
    </row>
    <row r="13" spans="3:22">
      <c r="D13" s="2">
        <v>4</v>
      </c>
      <c r="E13" s="2" t="s">
        <v>1145</v>
      </c>
      <c r="F13" s="2" t="s">
        <v>1146</v>
      </c>
      <c r="G13" s="2" t="s">
        <v>28</v>
      </c>
      <c r="H13" s="2" t="s">
        <v>1102</v>
      </c>
      <c r="I13" s="2" t="s">
        <v>29</v>
      </c>
      <c r="J13" s="2" t="s">
        <v>143</v>
      </c>
      <c r="K13" s="2">
        <v>41600</v>
      </c>
      <c r="L13" s="2">
        <v>4400</v>
      </c>
      <c r="M13" s="2">
        <v>6000</v>
      </c>
      <c r="N13" s="2"/>
      <c r="O13" s="18">
        <f t="shared" si="0"/>
        <v>52000</v>
      </c>
      <c r="P13" s="2" t="s">
        <v>906</v>
      </c>
      <c r="Q13" s="2" t="s">
        <v>1147</v>
      </c>
      <c r="R13" s="2">
        <f t="shared" si="1"/>
        <v>4400</v>
      </c>
      <c r="S13" s="2">
        <f t="shared" si="1"/>
        <v>6000</v>
      </c>
      <c r="T13" s="2">
        <f t="shared" si="2"/>
        <v>10400</v>
      </c>
      <c r="U13" s="11">
        <v>35955</v>
      </c>
      <c r="V13" s="2"/>
    </row>
    <row r="14" spans="3:22">
      <c r="D14" s="2">
        <v>5</v>
      </c>
      <c r="E14" s="2" t="s">
        <v>1148</v>
      </c>
      <c r="F14" s="2" t="s">
        <v>1149</v>
      </c>
      <c r="G14" s="2" t="s">
        <v>28</v>
      </c>
      <c r="H14" s="2" t="s">
        <v>1102</v>
      </c>
      <c r="I14" s="2" t="s">
        <v>29</v>
      </c>
      <c r="J14" s="2" t="s">
        <v>1150</v>
      </c>
      <c r="K14" s="2">
        <v>40000</v>
      </c>
      <c r="L14" s="2">
        <v>4000</v>
      </c>
      <c r="M14" s="2">
        <v>6000</v>
      </c>
      <c r="N14" s="2"/>
      <c r="O14" s="18">
        <f t="shared" si="0"/>
        <v>50000</v>
      </c>
      <c r="P14" s="2" t="s">
        <v>114</v>
      </c>
      <c r="Q14" s="2" t="s">
        <v>115</v>
      </c>
      <c r="R14" s="2">
        <f t="shared" si="1"/>
        <v>4000</v>
      </c>
      <c r="S14" s="2">
        <f t="shared" si="1"/>
        <v>6000</v>
      </c>
      <c r="T14" s="2">
        <f t="shared" si="2"/>
        <v>10000</v>
      </c>
      <c r="U14" s="11">
        <v>35970</v>
      </c>
      <c r="V14" s="2"/>
    </row>
    <row r="15" spans="3:22">
      <c r="D15" s="2">
        <v>6</v>
      </c>
      <c r="E15" s="2" t="s">
        <v>1151</v>
      </c>
      <c r="F15" s="2" t="s">
        <v>1152</v>
      </c>
      <c r="G15" s="2" t="s">
        <v>28</v>
      </c>
      <c r="H15" s="2" t="s">
        <v>34</v>
      </c>
      <c r="I15" s="2" t="s">
        <v>29</v>
      </c>
      <c r="J15" s="2" t="s">
        <v>860</v>
      </c>
      <c r="K15" s="2">
        <v>295000</v>
      </c>
      <c r="L15" s="2">
        <v>34000</v>
      </c>
      <c r="M15" s="2">
        <v>6000</v>
      </c>
      <c r="N15" s="2"/>
      <c r="O15" s="18">
        <f t="shared" si="0"/>
        <v>335000</v>
      </c>
      <c r="P15" s="2" t="s">
        <v>46</v>
      </c>
      <c r="Q15" s="2" t="s">
        <v>1153</v>
      </c>
      <c r="R15" s="2">
        <f t="shared" si="1"/>
        <v>34000</v>
      </c>
      <c r="S15" s="2">
        <f t="shared" si="1"/>
        <v>6000</v>
      </c>
      <c r="T15" s="2">
        <f t="shared" si="2"/>
        <v>40000</v>
      </c>
      <c r="U15" s="11">
        <v>35976</v>
      </c>
      <c r="V15" s="2"/>
    </row>
    <row r="16" spans="3:22">
      <c r="D16" s="2">
        <v>7</v>
      </c>
      <c r="E16" s="2" t="s">
        <v>1154</v>
      </c>
      <c r="F16" s="2" t="s">
        <v>708</v>
      </c>
      <c r="G16" s="2" t="s">
        <v>28</v>
      </c>
      <c r="H16" s="2" t="s">
        <v>1025</v>
      </c>
      <c r="I16" s="2" t="s">
        <v>29</v>
      </c>
      <c r="J16" s="2" t="s">
        <v>755</v>
      </c>
      <c r="K16" s="2">
        <v>41000</v>
      </c>
      <c r="L16" s="2">
        <v>5086</v>
      </c>
      <c r="M16" s="2">
        <v>6000</v>
      </c>
      <c r="N16" s="2"/>
      <c r="O16" s="18">
        <f t="shared" si="0"/>
        <v>52086</v>
      </c>
      <c r="P16" s="2" t="s">
        <v>46</v>
      </c>
      <c r="Q16" s="2" t="s">
        <v>33</v>
      </c>
      <c r="R16" s="2">
        <f t="shared" si="1"/>
        <v>5086</v>
      </c>
      <c r="S16" s="2">
        <f t="shared" si="1"/>
        <v>6000</v>
      </c>
      <c r="T16" s="2">
        <f t="shared" si="2"/>
        <v>11086</v>
      </c>
      <c r="U16" s="11">
        <v>35999</v>
      </c>
      <c r="V16" s="2"/>
    </row>
    <row r="17" spans="4:22">
      <c r="D17" s="2">
        <v>8</v>
      </c>
      <c r="E17" s="2" t="s">
        <v>1155</v>
      </c>
      <c r="F17" s="2" t="s">
        <v>1156</v>
      </c>
      <c r="G17" s="2" t="s">
        <v>28</v>
      </c>
      <c r="H17" s="2" t="s">
        <v>34</v>
      </c>
      <c r="I17" s="2" t="s">
        <v>29</v>
      </c>
      <c r="J17" s="2" t="s">
        <v>755</v>
      </c>
      <c r="K17" s="2">
        <v>41680</v>
      </c>
      <c r="L17" s="2">
        <v>5155</v>
      </c>
      <c r="M17" s="2">
        <v>8741</v>
      </c>
      <c r="N17" s="2"/>
      <c r="O17" s="18">
        <f t="shared" si="0"/>
        <v>55576</v>
      </c>
      <c r="P17" s="2" t="s">
        <v>114</v>
      </c>
      <c r="Q17" s="2" t="s">
        <v>1157</v>
      </c>
      <c r="R17" s="2">
        <f t="shared" si="1"/>
        <v>5155</v>
      </c>
      <c r="S17" s="2">
        <f t="shared" si="1"/>
        <v>8741</v>
      </c>
      <c r="T17" s="2">
        <f t="shared" si="2"/>
        <v>13896</v>
      </c>
      <c r="U17" s="11">
        <v>35999</v>
      </c>
      <c r="V17" s="2"/>
    </row>
    <row r="18" spans="4:22">
      <c r="D18" s="2">
        <v>9</v>
      </c>
      <c r="E18" s="2" t="s">
        <v>1158</v>
      </c>
      <c r="F18" s="2" t="s">
        <v>1159</v>
      </c>
      <c r="G18" s="2" t="s">
        <v>28</v>
      </c>
      <c r="H18" s="2" t="s">
        <v>34</v>
      </c>
      <c r="I18" s="2" t="s">
        <v>29</v>
      </c>
      <c r="J18" s="2" t="s">
        <v>160</v>
      </c>
      <c r="K18" s="2">
        <v>26250</v>
      </c>
      <c r="L18" s="2">
        <v>2750</v>
      </c>
      <c r="M18" s="2">
        <v>6000</v>
      </c>
      <c r="N18" s="2"/>
      <c r="O18" s="18">
        <f t="shared" si="0"/>
        <v>35000</v>
      </c>
      <c r="P18" s="2" t="s">
        <v>931</v>
      </c>
      <c r="Q18" s="2" t="s">
        <v>65</v>
      </c>
      <c r="R18" s="2">
        <f t="shared" si="1"/>
        <v>2750</v>
      </c>
      <c r="S18" s="2">
        <f t="shared" si="1"/>
        <v>6000</v>
      </c>
      <c r="T18" s="2">
        <f t="shared" si="2"/>
        <v>8750</v>
      </c>
      <c r="U18" s="11">
        <v>35999</v>
      </c>
      <c r="V18" s="2"/>
    </row>
    <row r="19" spans="4:22">
      <c r="D19" s="2">
        <v>10</v>
      </c>
      <c r="E19" s="2" t="s">
        <v>1160</v>
      </c>
      <c r="F19" s="2" t="s">
        <v>1161</v>
      </c>
      <c r="G19" s="2" t="s">
        <v>28</v>
      </c>
      <c r="H19" s="2" t="s">
        <v>34</v>
      </c>
      <c r="I19" s="2" t="s">
        <v>29</v>
      </c>
      <c r="J19" s="2" t="s">
        <v>755</v>
      </c>
      <c r="K19" s="2">
        <v>40700</v>
      </c>
      <c r="L19" s="2">
        <v>4863</v>
      </c>
      <c r="M19" s="2">
        <v>8755</v>
      </c>
      <c r="N19" s="2"/>
      <c r="O19" s="18">
        <f t="shared" si="0"/>
        <v>54318</v>
      </c>
      <c r="P19" s="2" t="s">
        <v>46</v>
      </c>
      <c r="Q19" s="2" t="s">
        <v>217</v>
      </c>
      <c r="R19" s="2">
        <f t="shared" si="1"/>
        <v>4863</v>
      </c>
      <c r="S19" s="2">
        <f t="shared" si="1"/>
        <v>8755</v>
      </c>
      <c r="T19" s="2">
        <f t="shared" si="2"/>
        <v>13618</v>
      </c>
      <c r="U19" s="11">
        <v>36067</v>
      </c>
      <c r="V19" s="2"/>
    </row>
    <row r="20" spans="4:22">
      <c r="D20" s="2">
        <v>11</v>
      </c>
      <c r="E20" s="2" t="s">
        <v>1162</v>
      </c>
      <c r="F20" s="2" t="s">
        <v>1163</v>
      </c>
      <c r="G20" s="2" t="s">
        <v>28</v>
      </c>
      <c r="H20" s="2" t="s">
        <v>34</v>
      </c>
      <c r="I20" s="2" t="s">
        <v>39</v>
      </c>
      <c r="J20" s="2" t="s">
        <v>1026</v>
      </c>
      <c r="K20" s="2">
        <v>26250</v>
      </c>
      <c r="L20" s="2">
        <v>2750</v>
      </c>
      <c r="M20" s="2">
        <v>6000</v>
      </c>
      <c r="N20" s="2"/>
      <c r="O20" s="18">
        <f t="shared" si="0"/>
        <v>35000</v>
      </c>
      <c r="P20" s="2" t="s">
        <v>30</v>
      </c>
      <c r="Q20" s="2" t="s">
        <v>1164</v>
      </c>
      <c r="R20" s="2">
        <f t="shared" si="1"/>
        <v>2750</v>
      </c>
      <c r="S20" s="2">
        <f t="shared" si="1"/>
        <v>6000</v>
      </c>
      <c r="T20" s="2">
        <f t="shared" si="2"/>
        <v>8750</v>
      </c>
      <c r="U20" s="11">
        <v>36068</v>
      </c>
      <c r="V20" s="2"/>
    </row>
    <row r="21" spans="4:22">
      <c r="D21" s="2">
        <v>12</v>
      </c>
      <c r="E21" s="2" t="s">
        <v>1165</v>
      </c>
      <c r="F21" s="2" t="s">
        <v>1166</v>
      </c>
      <c r="G21" s="2" t="s">
        <v>28</v>
      </c>
      <c r="H21" s="2" t="s">
        <v>34</v>
      </c>
      <c r="I21" s="2" t="s">
        <v>29</v>
      </c>
      <c r="J21" s="2" t="s">
        <v>120</v>
      </c>
      <c r="K21" s="2">
        <v>55000</v>
      </c>
      <c r="L21" s="2">
        <v>9000</v>
      </c>
      <c r="M21" s="2">
        <v>6000</v>
      </c>
      <c r="N21" s="2"/>
      <c r="O21" s="18">
        <f t="shared" si="0"/>
        <v>70000</v>
      </c>
      <c r="P21" s="2" t="s">
        <v>46</v>
      </c>
      <c r="Q21" s="2" t="s">
        <v>610</v>
      </c>
      <c r="R21" s="2">
        <f t="shared" si="1"/>
        <v>9000</v>
      </c>
      <c r="S21" s="2">
        <f t="shared" si="1"/>
        <v>6000</v>
      </c>
      <c r="T21" s="2">
        <f t="shared" si="2"/>
        <v>15000</v>
      </c>
      <c r="U21" s="11">
        <v>36078</v>
      </c>
      <c r="V21" s="2"/>
    </row>
    <row r="22" spans="4:22">
      <c r="D22" s="2">
        <v>13</v>
      </c>
      <c r="E22" s="2" t="s">
        <v>1167</v>
      </c>
      <c r="F22" s="2" t="s">
        <v>1168</v>
      </c>
      <c r="G22" s="2" t="s">
        <v>28</v>
      </c>
      <c r="H22" s="2" t="s">
        <v>1102</v>
      </c>
      <c r="I22" s="2" t="s">
        <v>29</v>
      </c>
      <c r="J22" s="2" t="s">
        <v>120</v>
      </c>
      <c r="K22" s="2">
        <v>22500</v>
      </c>
      <c r="L22" s="2">
        <v>1500</v>
      </c>
      <c r="M22" s="2">
        <v>6000</v>
      </c>
      <c r="N22" s="2"/>
      <c r="O22" s="18">
        <f t="shared" si="0"/>
        <v>30000</v>
      </c>
      <c r="P22" s="2" t="s">
        <v>194</v>
      </c>
      <c r="Q22" s="2" t="s">
        <v>231</v>
      </c>
      <c r="R22" s="2">
        <f t="shared" si="1"/>
        <v>1500</v>
      </c>
      <c r="S22" s="2">
        <f t="shared" si="1"/>
        <v>6000</v>
      </c>
      <c r="T22" s="2">
        <f t="shared" si="2"/>
        <v>7500</v>
      </c>
      <c r="U22" s="11">
        <v>36077</v>
      </c>
      <c r="V22" s="2"/>
    </row>
    <row r="23" spans="4:22">
      <c r="D23" s="2">
        <v>14</v>
      </c>
      <c r="E23" s="2" t="s">
        <v>1169</v>
      </c>
      <c r="F23" s="2" t="s">
        <v>1170</v>
      </c>
      <c r="G23" s="2" t="s">
        <v>28</v>
      </c>
      <c r="H23" s="2" t="s">
        <v>1025</v>
      </c>
      <c r="I23" s="2" t="s">
        <v>29</v>
      </c>
      <c r="J23" s="2" t="s">
        <v>1171</v>
      </c>
      <c r="K23" s="2">
        <v>270000</v>
      </c>
      <c r="L23" s="2">
        <v>34000</v>
      </c>
      <c r="M23" s="2">
        <v>6000</v>
      </c>
      <c r="N23" s="2"/>
      <c r="O23" s="18">
        <f t="shared" si="0"/>
        <v>310000</v>
      </c>
      <c r="P23" s="2" t="s">
        <v>1040</v>
      </c>
      <c r="Q23" s="2" t="s">
        <v>51</v>
      </c>
      <c r="R23" s="2">
        <f t="shared" si="1"/>
        <v>34000</v>
      </c>
      <c r="S23" s="2">
        <f t="shared" si="1"/>
        <v>6000</v>
      </c>
      <c r="T23" s="2">
        <f t="shared" si="2"/>
        <v>40000</v>
      </c>
      <c r="U23" s="11">
        <v>36082</v>
      </c>
      <c r="V23" s="2"/>
    </row>
    <row r="24" spans="4:22">
      <c r="D24" s="2">
        <v>15</v>
      </c>
      <c r="E24" s="2" t="s">
        <v>1172</v>
      </c>
      <c r="F24" s="2" t="s">
        <v>1173</v>
      </c>
      <c r="G24" s="2" t="s">
        <v>28</v>
      </c>
      <c r="H24" s="2" t="s">
        <v>34</v>
      </c>
      <c r="I24" s="2" t="s">
        <v>29</v>
      </c>
      <c r="J24" s="2" t="s">
        <v>755</v>
      </c>
      <c r="K24" s="2">
        <v>60000</v>
      </c>
      <c r="L24" s="2">
        <v>10000</v>
      </c>
      <c r="M24" s="2">
        <v>10000</v>
      </c>
      <c r="N24" s="2"/>
      <c r="O24" s="18">
        <f t="shared" si="0"/>
        <v>80000</v>
      </c>
      <c r="P24" s="2" t="s">
        <v>1174</v>
      </c>
      <c r="Q24" s="2" t="s">
        <v>264</v>
      </c>
      <c r="R24" s="2">
        <f t="shared" si="1"/>
        <v>10000</v>
      </c>
      <c r="S24" s="2">
        <f t="shared" si="1"/>
        <v>10000</v>
      </c>
      <c r="T24" s="2">
        <f t="shared" si="2"/>
        <v>20000</v>
      </c>
      <c r="U24" s="11">
        <v>36082</v>
      </c>
      <c r="V24" s="2"/>
    </row>
    <row r="25" spans="4:22">
      <c r="D25" s="2">
        <v>16</v>
      </c>
      <c r="E25" s="2" t="s">
        <v>1175</v>
      </c>
      <c r="F25" s="2" t="s">
        <v>1176</v>
      </c>
      <c r="G25" s="2" t="s">
        <v>28</v>
      </c>
      <c r="H25" s="2" t="s">
        <v>1025</v>
      </c>
      <c r="I25" s="2" t="s">
        <v>29</v>
      </c>
      <c r="J25" s="2" t="s">
        <v>1177</v>
      </c>
      <c r="K25" s="2">
        <v>99000</v>
      </c>
      <c r="L25" s="2">
        <v>20473</v>
      </c>
      <c r="M25" s="2">
        <v>6000</v>
      </c>
      <c r="N25" s="2"/>
      <c r="O25" s="18">
        <f t="shared" si="0"/>
        <v>125473</v>
      </c>
      <c r="P25" s="2" t="s">
        <v>46</v>
      </c>
      <c r="Q25" s="2" t="s">
        <v>965</v>
      </c>
      <c r="R25" s="2">
        <f t="shared" si="1"/>
        <v>20473</v>
      </c>
      <c r="S25" s="2">
        <f t="shared" si="1"/>
        <v>6000</v>
      </c>
      <c r="T25" s="2">
        <f t="shared" si="2"/>
        <v>26473</v>
      </c>
      <c r="U25" s="11">
        <v>36082</v>
      </c>
      <c r="V25" s="2"/>
    </row>
    <row r="26" spans="4:22">
      <c r="D26" s="2">
        <v>17</v>
      </c>
      <c r="E26" s="2" t="s">
        <v>1178</v>
      </c>
      <c r="F26" s="2" t="s">
        <v>790</v>
      </c>
      <c r="G26" s="2" t="s">
        <v>28</v>
      </c>
      <c r="H26" s="2" t="s">
        <v>34</v>
      </c>
      <c r="I26" s="2" t="s">
        <v>29</v>
      </c>
      <c r="J26" s="2" t="s">
        <v>45</v>
      </c>
      <c r="K26" s="2">
        <v>26250</v>
      </c>
      <c r="L26" s="2">
        <v>2750</v>
      </c>
      <c r="M26" s="2">
        <v>6000</v>
      </c>
      <c r="N26" s="2"/>
      <c r="O26" s="18">
        <f t="shared" si="0"/>
        <v>35000</v>
      </c>
      <c r="P26" s="2" t="s">
        <v>46</v>
      </c>
      <c r="Q26" s="2" t="s">
        <v>306</v>
      </c>
      <c r="R26" s="2">
        <f t="shared" si="1"/>
        <v>2750</v>
      </c>
      <c r="S26" s="2">
        <f t="shared" si="1"/>
        <v>6000</v>
      </c>
      <c r="T26" s="2">
        <f t="shared" si="2"/>
        <v>8750</v>
      </c>
      <c r="U26" s="11">
        <v>36084</v>
      </c>
      <c r="V26" s="2"/>
    </row>
    <row r="27" spans="4:22">
      <c r="D27" s="2">
        <v>18</v>
      </c>
      <c r="E27" s="2" t="s">
        <v>1179</v>
      </c>
      <c r="F27" s="2" t="s">
        <v>1180</v>
      </c>
      <c r="G27" s="2" t="s">
        <v>28</v>
      </c>
      <c r="H27" s="2" t="s">
        <v>34</v>
      </c>
      <c r="I27" s="2" t="s">
        <v>29</v>
      </c>
      <c r="J27" s="2" t="s">
        <v>1181</v>
      </c>
      <c r="K27" s="2">
        <v>41700</v>
      </c>
      <c r="L27" s="2">
        <v>5122</v>
      </c>
      <c r="M27" s="2">
        <v>6000</v>
      </c>
      <c r="N27" s="2"/>
      <c r="O27" s="18">
        <f t="shared" si="0"/>
        <v>52822</v>
      </c>
      <c r="P27" s="2" t="s">
        <v>46</v>
      </c>
      <c r="Q27" s="2" t="s">
        <v>610</v>
      </c>
      <c r="R27" s="2">
        <f t="shared" si="1"/>
        <v>5122</v>
      </c>
      <c r="S27" s="2">
        <f t="shared" si="1"/>
        <v>6000</v>
      </c>
      <c r="T27" s="2">
        <f t="shared" si="2"/>
        <v>11122</v>
      </c>
      <c r="U27" s="11">
        <v>36118</v>
      </c>
      <c r="V27" s="2"/>
    </row>
    <row r="28" spans="4:22">
      <c r="D28" s="2">
        <v>19</v>
      </c>
      <c r="E28" s="2" t="s">
        <v>1182</v>
      </c>
      <c r="F28" s="2" t="s">
        <v>1183</v>
      </c>
      <c r="G28" s="2" t="s">
        <v>28</v>
      </c>
      <c r="H28" s="2" t="s">
        <v>34</v>
      </c>
      <c r="I28" s="2" t="s">
        <v>29</v>
      </c>
      <c r="J28" s="2" t="s">
        <v>160</v>
      </c>
      <c r="K28" s="18"/>
      <c r="L28" s="18">
        <v>24100</v>
      </c>
      <c r="M28" s="18"/>
      <c r="N28" s="2"/>
      <c r="O28" s="18">
        <f t="shared" si="0"/>
        <v>24100</v>
      </c>
      <c r="P28" s="2" t="s">
        <v>194</v>
      </c>
      <c r="Q28" s="2" t="s">
        <v>365</v>
      </c>
      <c r="R28" s="2">
        <f t="shared" ref="R28:S58" si="3">L28</f>
        <v>24100</v>
      </c>
      <c r="S28" s="2">
        <f t="shared" si="3"/>
        <v>0</v>
      </c>
      <c r="T28" s="2">
        <f t="shared" si="2"/>
        <v>24100</v>
      </c>
      <c r="U28" s="11">
        <v>36120</v>
      </c>
      <c r="V28" s="2"/>
    </row>
    <row r="29" spans="4:22">
      <c r="D29" s="2">
        <v>20</v>
      </c>
      <c r="E29" s="2" t="s">
        <v>1184</v>
      </c>
      <c r="F29" s="2" t="s">
        <v>693</v>
      </c>
      <c r="G29" s="2" t="s">
        <v>28</v>
      </c>
      <c r="H29" s="2" t="s">
        <v>34</v>
      </c>
      <c r="I29" s="2" t="s">
        <v>29</v>
      </c>
      <c r="J29" s="2" t="s">
        <v>395</v>
      </c>
      <c r="K29" s="2">
        <v>26250</v>
      </c>
      <c r="L29" s="2">
        <v>2750</v>
      </c>
      <c r="M29" s="2">
        <v>6000</v>
      </c>
      <c r="N29" s="2"/>
      <c r="O29" s="18">
        <f t="shared" si="0"/>
        <v>35000</v>
      </c>
      <c r="P29" s="2" t="s">
        <v>46</v>
      </c>
      <c r="Q29" s="2" t="s">
        <v>694</v>
      </c>
      <c r="R29" s="2">
        <f t="shared" si="3"/>
        <v>2750</v>
      </c>
      <c r="S29" s="2">
        <f t="shared" si="3"/>
        <v>6000</v>
      </c>
      <c r="T29" s="2">
        <f t="shared" si="2"/>
        <v>8750</v>
      </c>
      <c r="U29" s="11">
        <v>36124</v>
      </c>
      <c r="V29" s="2"/>
    </row>
    <row r="30" spans="4:22">
      <c r="D30" s="2">
        <v>21</v>
      </c>
      <c r="E30" s="2" t="s">
        <v>1185</v>
      </c>
      <c r="F30" s="2" t="s">
        <v>1186</v>
      </c>
      <c r="G30" s="2" t="s">
        <v>28</v>
      </c>
      <c r="H30" s="2" t="s">
        <v>34</v>
      </c>
      <c r="I30" s="2" t="s">
        <v>29</v>
      </c>
      <c r="J30" s="2" t="s">
        <v>702</v>
      </c>
      <c r="K30" s="2">
        <v>106875</v>
      </c>
      <c r="L30" s="2">
        <v>22500</v>
      </c>
      <c r="M30" s="2">
        <v>6000</v>
      </c>
      <c r="N30" s="2"/>
      <c r="O30" s="18">
        <f t="shared" si="0"/>
        <v>135375</v>
      </c>
      <c r="P30" s="2" t="s">
        <v>86</v>
      </c>
      <c r="Q30" s="2" t="s">
        <v>105</v>
      </c>
      <c r="R30" s="2">
        <f t="shared" si="3"/>
        <v>22500</v>
      </c>
      <c r="S30" s="2">
        <f t="shared" si="3"/>
        <v>6000</v>
      </c>
      <c r="T30" s="2">
        <f t="shared" si="2"/>
        <v>28500</v>
      </c>
      <c r="U30" s="11">
        <v>36124</v>
      </c>
      <c r="V30" s="2"/>
    </row>
    <row r="31" spans="4:22">
      <c r="D31" s="2">
        <v>22</v>
      </c>
      <c r="E31" s="2" t="s">
        <v>1187</v>
      </c>
      <c r="F31" s="2" t="s">
        <v>1188</v>
      </c>
      <c r="G31" s="2" t="s">
        <v>28</v>
      </c>
      <c r="H31" s="2" t="s">
        <v>34</v>
      </c>
      <c r="I31" s="2" t="s">
        <v>29</v>
      </c>
      <c r="J31" s="2" t="s">
        <v>1189</v>
      </c>
      <c r="K31" s="2">
        <v>24000</v>
      </c>
      <c r="L31" s="2">
        <v>2000</v>
      </c>
      <c r="M31" s="2">
        <v>6000</v>
      </c>
      <c r="N31" s="2"/>
      <c r="O31" s="18">
        <f t="shared" si="0"/>
        <v>32000</v>
      </c>
      <c r="P31" s="2" t="s">
        <v>263</v>
      </c>
      <c r="Q31" s="2" t="s">
        <v>28</v>
      </c>
      <c r="R31" s="2">
        <f t="shared" si="3"/>
        <v>2000</v>
      </c>
      <c r="S31" s="2">
        <f t="shared" si="3"/>
        <v>6000</v>
      </c>
      <c r="T31" s="2">
        <f t="shared" si="2"/>
        <v>8000</v>
      </c>
      <c r="U31" s="11">
        <v>36118</v>
      </c>
      <c r="V31" s="2"/>
    </row>
    <row r="32" spans="4:22">
      <c r="D32" s="2">
        <v>23</v>
      </c>
      <c r="E32" s="2" t="s">
        <v>1190</v>
      </c>
      <c r="F32" s="2" t="s">
        <v>1191</v>
      </c>
      <c r="G32" s="2" t="s">
        <v>28</v>
      </c>
      <c r="H32" s="2" t="s">
        <v>1025</v>
      </c>
      <c r="I32" s="2" t="s">
        <v>29</v>
      </c>
      <c r="J32" s="2" t="s">
        <v>755</v>
      </c>
      <c r="K32" s="2">
        <v>42000</v>
      </c>
      <c r="L32" s="2">
        <v>5998</v>
      </c>
      <c r="M32" s="2">
        <v>6000</v>
      </c>
      <c r="N32" s="2"/>
      <c r="O32" s="18">
        <f t="shared" si="0"/>
        <v>53998</v>
      </c>
      <c r="P32" s="2" t="s">
        <v>1192</v>
      </c>
      <c r="Q32" s="2" t="s">
        <v>28</v>
      </c>
      <c r="R32" s="2">
        <f t="shared" si="3"/>
        <v>5998</v>
      </c>
      <c r="S32" s="2">
        <f t="shared" si="3"/>
        <v>6000</v>
      </c>
      <c r="T32" s="2">
        <f t="shared" si="2"/>
        <v>11998</v>
      </c>
      <c r="U32" s="11">
        <v>36134</v>
      </c>
      <c r="V32" s="2"/>
    </row>
    <row r="33" spans="4:22">
      <c r="D33" s="2">
        <v>24</v>
      </c>
      <c r="E33" s="2" t="s">
        <v>1193</v>
      </c>
      <c r="F33" s="2" t="s">
        <v>1194</v>
      </c>
      <c r="G33" s="2" t="s">
        <v>28</v>
      </c>
      <c r="H33" s="2" t="s">
        <v>1102</v>
      </c>
      <c r="I33" s="2" t="s">
        <v>29</v>
      </c>
      <c r="J33" s="2" t="s">
        <v>45</v>
      </c>
      <c r="K33" s="2">
        <v>22500</v>
      </c>
      <c r="L33" s="2">
        <v>1500</v>
      </c>
      <c r="M33" s="2">
        <v>6000</v>
      </c>
      <c r="N33" s="2"/>
      <c r="O33" s="18">
        <f t="shared" si="0"/>
        <v>30000</v>
      </c>
      <c r="P33" s="2" t="s">
        <v>194</v>
      </c>
      <c r="Q33" s="2" t="s">
        <v>231</v>
      </c>
      <c r="R33" s="2">
        <f t="shared" si="3"/>
        <v>1500</v>
      </c>
      <c r="S33" s="2">
        <f t="shared" si="3"/>
        <v>6000</v>
      </c>
      <c r="T33" s="2">
        <f t="shared" si="2"/>
        <v>7500</v>
      </c>
      <c r="U33" s="11">
        <v>36145</v>
      </c>
      <c r="V33" s="2"/>
    </row>
    <row r="34" spans="4:22">
      <c r="D34" s="2">
        <v>25</v>
      </c>
      <c r="E34" s="2" t="s">
        <v>1195</v>
      </c>
      <c r="F34" s="2" t="s">
        <v>1196</v>
      </c>
      <c r="G34" s="2" t="s">
        <v>28</v>
      </c>
      <c r="H34" s="2" t="s">
        <v>34</v>
      </c>
      <c r="I34" s="2" t="s">
        <v>29</v>
      </c>
      <c r="J34" s="2" t="s">
        <v>120</v>
      </c>
      <c r="K34" s="2">
        <v>26250</v>
      </c>
      <c r="L34" s="2">
        <v>2750</v>
      </c>
      <c r="M34" s="2">
        <v>6000</v>
      </c>
      <c r="N34" s="2"/>
      <c r="O34" s="18">
        <f t="shared" si="0"/>
        <v>35000</v>
      </c>
      <c r="P34" s="2" t="s">
        <v>114</v>
      </c>
      <c r="Q34" s="2" t="s">
        <v>115</v>
      </c>
      <c r="R34" s="2">
        <f t="shared" si="3"/>
        <v>2750</v>
      </c>
      <c r="S34" s="2">
        <f t="shared" si="3"/>
        <v>6000</v>
      </c>
      <c r="T34" s="2">
        <f t="shared" si="2"/>
        <v>8750</v>
      </c>
      <c r="U34" s="11">
        <v>36160</v>
      </c>
      <c r="V34" s="2"/>
    </row>
    <row r="35" spans="4:22">
      <c r="D35" s="2">
        <v>26</v>
      </c>
      <c r="E35" s="2" t="s">
        <v>1197</v>
      </c>
      <c r="F35" s="2" t="s">
        <v>1198</v>
      </c>
      <c r="G35" s="2" t="s">
        <v>28</v>
      </c>
      <c r="H35" s="2" t="s">
        <v>34</v>
      </c>
      <c r="I35" s="2" t="s">
        <v>29</v>
      </c>
      <c r="J35" s="2" t="s">
        <v>1026</v>
      </c>
      <c r="K35" s="2">
        <v>31500</v>
      </c>
      <c r="L35" s="2">
        <v>4000</v>
      </c>
      <c r="M35" s="2">
        <v>6000</v>
      </c>
      <c r="N35" s="2"/>
      <c r="O35" s="18">
        <f t="shared" si="0"/>
        <v>41500</v>
      </c>
      <c r="P35" s="2" t="s">
        <v>194</v>
      </c>
      <c r="Q35" s="2" t="s">
        <v>65</v>
      </c>
      <c r="R35" s="2">
        <f t="shared" si="3"/>
        <v>4000</v>
      </c>
      <c r="S35" s="2">
        <f t="shared" si="3"/>
        <v>6000</v>
      </c>
      <c r="T35" s="2">
        <f t="shared" si="2"/>
        <v>10000</v>
      </c>
      <c r="U35" s="11">
        <v>36160</v>
      </c>
      <c r="V35" s="2"/>
    </row>
    <row r="36" spans="4:22">
      <c r="D36" s="2">
        <v>27</v>
      </c>
      <c r="E36" s="2" t="s">
        <v>1199</v>
      </c>
      <c r="F36" s="2" t="s">
        <v>1200</v>
      </c>
      <c r="G36" s="2" t="s">
        <v>28</v>
      </c>
      <c r="H36" s="2" t="s">
        <v>1102</v>
      </c>
      <c r="I36" s="2" t="s">
        <v>29</v>
      </c>
      <c r="J36" s="2" t="s">
        <v>548</v>
      </c>
      <c r="K36" s="2">
        <v>37500</v>
      </c>
      <c r="L36" s="2">
        <v>4000</v>
      </c>
      <c r="M36" s="2">
        <v>6000</v>
      </c>
      <c r="N36" s="2"/>
      <c r="O36" s="18">
        <f t="shared" si="0"/>
        <v>47500</v>
      </c>
      <c r="P36" s="2" t="s">
        <v>114</v>
      </c>
      <c r="Q36" s="2" t="s">
        <v>115</v>
      </c>
      <c r="R36" s="2">
        <f t="shared" si="3"/>
        <v>4000</v>
      </c>
      <c r="S36" s="2">
        <f t="shared" si="3"/>
        <v>6000</v>
      </c>
      <c r="T36" s="2">
        <f t="shared" si="2"/>
        <v>10000</v>
      </c>
      <c r="U36" s="11">
        <v>36160</v>
      </c>
      <c r="V36" s="2"/>
    </row>
    <row r="37" spans="4:22">
      <c r="D37" s="2">
        <v>28</v>
      </c>
      <c r="E37" s="2" t="s">
        <v>1202</v>
      </c>
      <c r="F37" s="2" t="s">
        <v>1201</v>
      </c>
      <c r="G37" s="2" t="s">
        <v>28</v>
      </c>
      <c r="H37" s="2" t="s">
        <v>1102</v>
      </c>
      <c r="I37" s="2" t="s">
        <v>39</v>
      </c>
      <c r="J37" s="2" t="s">
        <v>599</v>
      </c>
      <c r="K37" s="2">
        <v>42375</v>
      </c>
      <c r="L37" s="2">
        <v>5300</v>
      </c>
      <c r="M37" s="2">
        <v>6000</v>
      </c>
      <c r="N37" s="2"/>
      <c r="O37" s="18">
        <f t="shared" si="0"/>
        <v>53675</v>
      </c>
      <c r="P37" s="2" t="s">
        <v>194</v>
      </c>
      <c r="Q37" s="2" t="s">
        <v>231</v>
      </c>
      <c r="R37" s="2">
        <f t="shared" si="3"/>
        <v>5300</v>
      </c>
      <c r="S37" s="2">
        <f t="shared" si="3"/>
        <v>6000</v>
      </c>
      <c r="T37" s="2">
        <f t="shared" si="2"/>
        <v>11300</v>
      </c>
      <c r="U37" s="11">
        <v>36160</v>
      </c>
      <c r="V37" s="2"/>
    </row>
    <row r="38" spans="4:22">
      <c r="D38" s="2">
        <v>29</v>
      </c>
      <c r="E38" s="2" t="s">
        <v>1203</v>
      </c>
      <c r="F38" s="2" t="s">
        <v>1204</v>
      </c>
      <c r="G38" s="2" t="s">
        <v>28</v>
      </c>
      <c r="H38" s="2" t="s">
        <v>1025</v>
      </c>
      <c r="I38" s="2" t="s">
        <v>29</v>
      </c>
      <c r="J38" s="2" t="s">
        <v>860</v>
      </c>
      <c r="K38" s="2">
        <v>346296</v>
      </c>
      <c r="L38" s="2">
        <v>34000</v>
      </c>
      <c r="M38" s="2">
        <v>6000</v>
      </c>
      <c r="N38" s="2"/>
      <c r="O38" s="18">
        <f t="shared" si="0"/>
        <v>386296</v>
      </c>
      <c r="P38" s="2" t="s">
        <v>194</v>
      </c>
      <c r="Q38" s="2" t="s">
        <v>65</v>
      </c>
      <c r="R38" s="2">
        <f t="shared" si="3"/>
        <v>34000</v>
      </c>
      <c r="S38" s="2">
        <f t="shared" si="3"/>
        <v>6000</v>
      </c>
      <c r="T38" s="2">
        <f t="shared" si="2"/>
        <v>40000</v>
      </c>
      <c r="U38" s="11">
        <v>36168</v>
      </c>
      <c r="V38" s="2"/>
    </row>
    <row r="39" spans="4:22">
      <c r="D39" s="2">
        <v>30</v>
      </c>
      <c r="E39" s="2" t="s">
        <v>1205</v>
      </c>
      <c r="F39" s="2" t="s">
        <v>1206</v>
      </c>
      <c r="G39" s="2" t="s">
        <v>28</v>
      </c>
      <c r="H39" s="2" t="s">
        <v>1092</v>
      </c>
      <c r="I39" s="2" t="s">
        <v>29</v>
      </c>
      <c r="J39" s="2" t="s">
        <v>755</v>
      </c>
      <c r="K39" s="2">
        <v>30938</v>
      </c>
      <c r="L39" s="2">
        <v>2250</v>
      </c>
      <c r="M39" s="2">
        <v>6000</v>
      </c>
      <c r="N39" s="2"/>
      <c r="O39" s="18">
        <f t="shared" si="0"/>
        <v>39188</v>
      </c>
      <c r="P39" s="2" t="s">
        <v>114</v>
      </c>
      <c r="Q39" s="2" t="s">
        <v>51</v>
      </c>
      <c r="R39" s="2">
        <f t="shared" si="3"/>
        <v>2250</v>
      </c>
      <c r="S39" s="2">
        <f t="shared" si="3"/>
        <v>6000</v>
      </c>
      <c r="T39" s="2">
        <f t="shared" si="2"/>
        <v>8250</v>
      </c>
      <c r="U39" s="11">
        <v>36175</v>
      </c>
      <c r="V39" s="2"/>
    </row>
    <row r="40" spans="4:22">
      <c r="D40" s="2">
        <v>31</v>
      </c>
      <c r="E40" s="2" t="s">
        <v>1207</v>
      </c>
      <c r="F40" s="2" t="s">
        <v>1208</v>
      </c>
      <c r="G40" s="2" t="s">
        <v>28</v>
      </c>
      <c r="H40" s="2" t="s">
        <v>1025</v>
      </c>
      <c r="I40" s="2" t="s">
        <v>29</v>
      </c>
      <c r="J40" s="2" t="s">
        <v>1039</v>
      </c>
      <c r="K40" s="2">
        <v>26250</v>
      </c>
      <c r="L40" s="2">
        <v>2750</v>
      </c>
      <c r="M40" s="2">
        <v>6000</v>
      </c>
      <c r="N40" s="2"/>
      <c r="O40" s="18">
        <f t="shared" si="0"/>
        <v>35000</v>
      </c>
      <c r="P40" s="2" t="s">
        <v>86</v>
      </c>
      <c r="Q40" s="2" t="s">
        <v>94</v>
      </c>
      <c r="R40" s="2">
        <f t="shared" si="3"/>
        <v>2750</v>
      </c>
      <c r="S40" s="2">
        <f t="shared" si="3"/>
        <v>6000</v>
      </c>
      <c r="T40" s="2">
        <f t="shared" si="2"/>
        <v>8750</v>
      </c>
      <c r="U40" s="11">
        <v>36165</v>
      </c>
      <c r="V40" s="2"/>
    </row>
    <row r="41" spans="4:22">
      <c r="D41" s="2">
        <v>32</v>
      </c>
      <c r="E41" s="2" t="s">
        <v>1209</v>
      </c>
      <c r="F41" s="2" t="s">
        <v>1210</v>
      </c>
      <c r="G41" s="2" t="s">
        <v>28</v>
      </c>
      <c r="H41" s="2" t="s">
        <v>34</v>
      </c>
      <c r="I41" s="2" t="s">
        <v>29</v>
      </c>
      <c r="J41" s="2" t="s">
        <v>548</v>
      </c>
      <c r="K41" s="2">
        <v>45000</v>
      </c>
      <c r="L41" s="2">
        <v>6000</v>
      </c>
      <c r="M41" s="2">
        <v>6000</v>
      </c>
      <c r="N41" s="2">
        <v>3000</v>
      </c>
      <c r="O41" s="18">
        <f t="shared" si="0"/>
        <v>60000</v>
      </c>
      <c r="P41" s="2" t="s">
        <v>906</v>
      </c>
      <c r="Q41" s="2" t="s">
        <v>317</v>
      </c>
      <c r="R41" s="2">
        <f t="shared" si="3"/>
        <v>6000</v>
      </c>
      <c r="S41" s="2">
        <f t="shared" si="3"/>
        <v>6000</v>
      </c>
      <c r="T41" s="2">
        <f t="shared" si="2"/>
        <v>12000</v>
      </c>
      <c r="U41" s="11">
        <v>36211</v>
      </c>
      <c r="V41" s="2"/>
    </row>
    <row r="42" spans="4:22">
      <c r="D42" s="2">
        <v>33</v>
      </c>
      <c r="E42" s="2" t="s">
        <v>1211</v>
      </c>
      <c r="F42" s="2" t="s">
        <v>1212</v>
      </c>
      <c r="G42" s="2" t="s">
        <v>28</v>
      </c>
      <c r="H42" s="2" t="s">
        <v>34</v>
      </c>
      <c r="I42" s="2" t="s">
        <v>29</v>
      </c>
      <c r="J42" s="2" t="s">
        <v>1213</v>
      </c>
      <c r="K42" s="2">
        <v>115500</v>
      </c>
      <c r="L42" s="2">
        <v>24800</v>
      </c>
      <c r="M42" s="2">
        <v>6000</v>
      </c>
      <c r="N42" s="2">
        <v>7700</v>
      </c>
      <c r="O42" s="18">
        <f t="shared" si="0"/>
        <v>154000</v>
      </c>
      <c r="P42" s="2" t="s">
        <v>86</v>
      </c>
      <c r="Q42" s="2" t="s">
        <v>145</v>
      </c>
      <c r="R42" s="2">
        <f t="shared" si="3"/>
        <v>24800</v>
      </c>
      <c r="S42" s="2">
        <f t="shared" si="3"/>
        <v>6000</v>
      </c>
      <c r="T42" s="2">
        <f t="shared" si="2"/>
        <v>30800</v>
      </c>
      <c r="U42" s="11">
        <v>36190</v>
      </c>
      <c r="V42" s="2"/>
    </row>
    <row r="43" spans="4:22">
      <c r="D43" s="2">
        <v>34</v>
      </c>
      <c r="E43" s="2" t="s">
        <v>1214</v>
      </c>
      <c r="F43" s="2" t="s">
        <v>578</v>
      </c>
      <c r="G43" s="2" t="s">
        <v>28</v>
      </c>
      <c r="H43" s="2" t="s">
        <v>1025</v>
      </c>
      <c r="I43" s="2" t="s">
        <v>29</v>
      </c>
      <c r="J43" s="2" t="s">
        <v>272</v>
      </c>
      <c r="K43" s="2"/>
      <c r="L43" s="2">
        <v>34000</v>
      </c>
      <c r="M43" s="2"/>
      <c r="N43" s="2"/>
      <c r="O43" s="18">
        <f t="shared" si="0"/>
        <v>34000</v>
      </c>
      <c r="P43" s="2" t="s">
        <v>1215</v>
      </c>
      <c r="Q43" s="2" t="s">
        <v>365</v>
      </c>
      <c r="R43" s="2">
        <f t="shared" si="3"/>
        <v>34000</v>
      </c>
      <c r="S43" s="2">
        <f t="shared" si="3"/>
        <v>0</v>
      </c>
      <c r="T43" s="2">
        <f t="shared" si="2"/>
        <v>34000</v>
      </c>
      <c r="U43" s="11">
        <v>36199</v>
      </c>
      <c r="V43" s="2"/>
    </row>
    <row r="44" spans="4:22">
      <c r="D44" s="2">
        <v>35</v>
      </c>
      <c r="E44" s="2" t="s">
        <v>1216</v>
      </c>
      <c r="F44" s="2" t="s">
        <v>1217</v>
      </c>
      <c r="G44" s="2" t="s">
        <v>28</v>
      </c>
      <c r="H44" s="2" t="s">
        <v>34</v>
      </c>
      <c r="I44" s="2" t="s">
        <v>29</v>
      </c>
      <c r="J44" s="2" t="s">
        <v>45</v>
      </c>
      <c r="K44" s="2">
        <v>45000</v>
      </c>
      <c r="L44" s="2">
        <v>6000</v>
      </c>
      <c r="M44" s="2">
        <v>6000</v>
      </c>
      <c r="N44" s="2">
        <v>3000</v>
      </c>
      <c r="O44" s="18">
        <f t="shared" si="0"/>
        <v>60000</v>
      </c>
      <c r="P44" s="2" t="s">
        <v>86</v>
      </c>
      <c r="Q44" s="2" t="s">
        <v>145</v>
      </c>
      <c r="R44" s="2">
        <f t="shared" si="3"/>
        <v>6000</v>
      </c>
      <c r="S44" s="2">
        <f t="shared" si="3"/>
        <v>6000</v>
      </c>
      <c r="T44" s="2">
        <f t="shared" si="2"/>
        <v>12000</v>
      </c>
      <c r="U44" s="11">
        <v>36211</v>
      </c>
      <c r="V44" s="2"/>
    </row>
    <row r="45" spans="4:22">
      <c r="D45" s="2">
        <v>36</v>
      </c>
      <c r="E45" s="2" t="s">
        <v>1218</v>
      </c>
      <c r="F45" s="2" t="s">
        <v>1219</v>
      </c>
      <c r="G45" s="2" t="s">
        <v>28</v>
      </c>
      <c r="H45" s="2" t="s">
        <v>1102</v>
      </c>
      <c r="I45" s="2" t="s">
        <v>29</v>
      </c>
      <c r="J45" s="2" t="s">
        <v>1220</v>
      </c>
      <c r="K45" s="2">
        <v>37500</v>
      </c>
      <c r="L45" s="2">
        <v>4000</v>
      </c>
      <c r="M45" s="2">
        <v>6000</v>
      </c>
      <c r="N45" s="2">
        <v>2500</v>
      </c>
      <c r="O45" s="18">
        <f t="shared" si="0"/>
        <v>50000</v>
      </c>
      <c r="P45" s="2" t="s">
        <v>46</v>
      </c>
      <c r="Q45" s="2" t="s">
        <v>115</v>
      </c>
      <c r="R45" s="2">
        <f t="shared" si="3"/>
        <v>4000</v>
      </c>
      <c r="S45" s="2">
        <f t="shared" si="3"/>
        <v>6000</v>
      </c>
      <c r="T45" s="2">
        <f t="shared" si="2"/>
        <v>10000</v>
      </c>
      <c r="U45" s="11">
        <v>36211</v>
      </c>
      <c r="V45" s="2"/>
    </row>
    <row r="46" spans="4:22">
      <c r="D46" s="2">
        <v>37</v>
      </c>
      <c r="E46" s="2" t="s">
        <v>1230</v>
      </c>
      <c r="F46" s="2" t="s">
        <v>1221</v>
      </c>
      <c r="G46" s="2" t="s">
        <v>28</v>
      </c>
      <c r="H46" s="2" t="s">
        <v>34</v>
      </c>
      <c r="I46" s="2" t="s">
        <v>29</v>
      </c>
      <c r="J46" s="2" t="s">
        <v>355</v>
      </c>
      <c r="K46" s="2">
        <v>272000</v>
      </c>
      <c r="L46" s="2">
        <v>34000</v>
      </c>
      <c r="M46" s="2"/>
      <c r="N46" s="2"/>
      <c r="O46" s="18">
        <f t="shared" si="0"/>
        <v>306000</v>
      </c>
      <c r="P46" s="2" t="s">
        <v>1222</v>
      </c>
      <c r="Q46" s="2" t="s">
        <v>28</v>
      </c>
      <c r="R46" s="2">
        <f t="shared" si="3"/>
        <v>34000</v>
      </c>
      <c r="S46" s="2">
        <f t="shared" si="3"/>
        <v>0</v>
      </c>
      <c r="T46" s="2">
        <f t="shared" si="2"/>
        <v>34000</v>
      </c>
      <c r="U46" s="11">
        <v>36215</v>
      </c>
      <c r="V46" s="2"/>
    </row>
    <row r="47" spans="4:22">
      <c r="D47" s="2">
        <v>38</v>
      </c>
      <c r="E47" s="2" t="s">
        <v>1223</v>
      </c>
      <c r="F47" s="2" t="s">
        <v>1224</v>
      </c>
      <c r="G47" s="2" t="s">
        <v>28</v>
      </c>
      <c r="H47" s="2" t="s">
        <v>34</v>
      </c>
      <c r="I47" s="2" t="s">
        <v>29</v>
      </c>
      <c r="J47" s="2" t="s">
        <v>1225</v>
      </c>
      <c r="K47" s="2">
        <v>57750</v>
      </c>
      <c r="L47" s="2">
        <v>9400</v>
      </c>
      <c r="M47" s="2"/>
      <c r="N47" s="2"/>
      <c r="O47" s="18">
        <f t="shared" si="0"/>
        <v>67150</v>
      </c>
      <c r="P47" s="2" t="s">
        <v>104</v>
      </c>
      <c r="Q47" s="2" t="s">
        <v>1226</v>
      </c>
      <c r="R47" s="2">
        <f t="shared" si="3"/>
        <v>9400</v>
      </c>
      <c r="S47" s="2">
        <f t="shared" si="3"/>
        <v>0</v>
      </c>
      <c r="T47" s="2">
        <f t="shared" si="2"/>
        <v>9400</v>
      </c>
      <c r="U47" s="11">
        <v>36216</v>
      </c>
      <c r="V47" s="2"/>
    </row>
    <row r="48" spans="4:22">
      <c r="D48" s="2">
        <v>39</v>
      </c>
      <c r="E48" s="2" t="s">
        <v>1227</v>
      </c>
      <c r="F48" s="2" t="s">
        <v>708</v>
      </c>
      <c r="G48" s="2" t="s">
        <v>28</v>
      </c>
      <c r="H48" s="2" t="s">
        <v>1025</v>
      </c>
      <c r="I48" s="2" t="s">
        <v>29</v>
      </c>
      <c r="J48" s="2" t="s">
        <v>160</v>
      </c>
      <c r="K48" s="2">
        <v>26250</v>
      </c>
      <c r="L48" s="2">
        <v>2750</v>
      </c>
      <c r="M48" s="2">
        <v>6000</v>
      </c>
      <c r="N48" s="2"/>
      <c r="O48" s="18">
        <f t="shared" si="0"/>
        <v>35000</v>
      </c>
      <c r="P48" s="2" t="s">
        <v>263</v>
      </c>
      <c r="Q48" s="2" t="s">
        <v>217</v>
      </c>
      <c r="R48" s="2">
        <f t="shared" si="3"/>
        <v>2750</v>
      </c>
      <c r="S48" s="2">
        <f t="shared" si="3"/>
        <v>6000</v>
      </c>
      <c r="T48" s="2">
        <f t="shared" si="2"/>
        <v>8750</v>
      </c>
      <c r="U48" s="11">
        <v>36211</v>
      </c>
      <c r="V48" s="2"/>
    </row>
    <row r="49" spans="4:22">
      <c r="D49" s="2">
        <v>40</v>
      </c>
      <c r="E49" s="2" t="s">
        <v>1228</v>
      </c>
      <c r="F49" s="2" t="s">
        <v>1229</v>
      </c>
      <c r="G49" s="2" t="s">
        <v>28</v>
      </c>
      <c r="H49" s="2" t="s">
        <v>1025</v>
      </c>
      <c r="I49" s="2" t="s">
        <v>29</v>
      </c>
      <c r="J49" s="2" t="s">
        <v>1039</v>
      </c>
      <c r="K49" s="2">
        <v>150000</v>
      </c>
      <c r="L49" s="2">
        <v>34000</v>
      </c>
      <c r="M49" s="2"/>
      <c r="N49" s="2"/>
      <c r="O49" s="18">
        <f t="shared" si="0"/>
        <v>184000</v>
      </c>
      <c r="P49" s="2" t="s">
        <v>1174</v>
      </c>
      <c r="Q49" s="2" t="s">
        <v>28</v>
      </c>
      <c r="R49" s="2">
        <f t="shared" si="3"/>
        <v>34000</v>
      </c>
      <c r="S49" s="2">
        <f t="shared" si="3"/>
        <v>0</v>
      </c>
      <c r="T49" s="2">
        <f t="shared" si="2"/>
        <v>34000</v>
      </c>
      <c r="U49" s="11">
        <v>36224</v>
      </c>
      <c r="V49" s="2"/>
    </row>
    <row r="50" spans="4:22">
      <c r="D50" s="2">
        <v>41</v>
      </c>
      <c r="E50" s="2" t="s">
        <v>1231</v>
      </c>
      <c r="F50" s="2" t="s">
        <v>1232</v>
      </c>
      <c r="G50" s="2" t="s">
        <v>28</v>
      </c>
      <c r="H50" s="2" t="s">
        <v>1025</v>
      </c>
      <c r="I50" s="2" t="s">
        <v>39</v>
      </c>
      <c r="J50" s="2" t="s">
        <v>45</v>
      </c>
      <c r="K50" s="2">
        <v>45000</v>
      </c>
      <c r="L50" s="2">
        <v>6000</v>
      </c>
      <c r="M50" s="2">
        <v>6000</v>
      </c>
      <c r="N50" s="2">
        <v>3000</v>
      </c>
      <c r="O50" s="18">
        <f t="shared" si="0"/>
        <v>60000</v>
      </c>
      <c r="P50" s="2" t="s">
        <v>906</v>
      </c>
      <c r="Q50" s="2" t="s">
        <v>1147</v>
      </c>
      <c r="R50" s="2">
        <f t="shared" si="3"/>
        <v>6000</v>
      </c>
      <c r="S50" s="2">
        <f t="shared" si="3"/>
        <v>6000</v>
      </c>
      <c r="T50" s="2">
        <f t="shared" si="2"/>
        <v>12000</v>
      </c>
      <c r="U50" s="11">
        <v>36229</v>
      </c>
      <c r="V50" s="2"/>
    </row>
    <row r="51" spans="4:22">
      <c r="D51" s="2">
        <v>42</v>
      </c>
      <c r="E51" s="2" t="s">
        <v>1233</v>
      </c>
      <c r="F51" s="2" t="s">
        <v>1234</v>
      </c>
      <c r="G51" s="2" t="s">
        <v>28</v>
      </c>
      <c r="H51" s="2" t="s">
        <v>34</v>
      </c>
      <c r="I51" s="2" t="s">
        <v>29</v>
      </c>
      <c r="J51" s="2" t="s">
        <v>1235</v>
      </c>
      <c r="K51" s="2">
        <v>24000</v>
      </c>
      <c r="L51" s="2">
        <v>2375</v>
      </c>
      <c r="M51" s="2">
        <v>6000</v>
      </c>
      <c r="N51" s="2">
        <v>625</v>
      </c>
      <c r="O51" s="18">
        <f t="shared" si="0"/>
        <v>33000</v>
      </c>
      <c r="P51" s="2" t="s">
        <v>86</v>
      </c>
      <c r="Q51" s="2" t="s">
        <v>302</v>
      </c>
      <c r="R51" s="2">
        <f t="shared" si="3"/>
        <v>2375</v>
      </c>
      <c r="S51" s="2">
        <f t="shared" si="3"/>
        <v>6000</v>
      </c>
      <c r="T51" s="2">
        <f t="shared" si="2"/>
        <v>8375</v>
      </c>
      <c r="U51" s="11">
        <v>36229</v>
      </c>
      <c r="V51" s="2"/>
    </row>
    <row r="52" spans="4:22">
      <c r="D52" s="2">
        <v>43</v>
      </c>
      <c r="E52" s="2" t="s">
        <v>1236</v>
      </c>
      <c r="F52" s="2" t="s">
        <v>1237</v>
      </c>
      <c r="G52" s="2" t="s">
        <v>28</v>
      </c>
      <c r="H52" s="2" t="s">
        <v>1025</v>
      </c>
      <c r="I52" s="2" t="s">
        <v>29</v>
      </c>
      <c r="J52" s="2" t="s">
        <v>737</v>
      </c>
      <c r="K52" s="2">
        <v>150000</v>
      </c>
      <c r="L52" s="2">
        <v>34000</v>
      </c>
      <c r="M52" s="2">
        <v>6000</v>
      </c>
      <c r="N52" s="2">
        <v>10000</v>
      </c>
      <c r="O52" s="18">
        <f t="shared" si="0"/>
        <v>200000</v>
      </c>
      <c r="P52" s="2" t="s">
        <v>194</v>
      </c>
      <c r="Q52" s="2" t="s">
        <v>231</v>
      </c>
      <c r="R52" s="2">
        <f t="shared" si="3"/>
        <v>34000</v>
      </c>
      <c r="S52" s="2">
        <f t="shared" si="3"/>
        <v>6000</v>
      </c>
      <c r="T52" s="2">
        <f t="shared" si="2"/>
        <v>40000</v>
      </c>
      <c r="U52" s="11">
        <v>36234</v>
      </c>
      <c r="V52" s="2"/>
    </row>
    <row r="53" spans="4:22">
      <c r="D53" s="2">
        <v>44</v>
      </c>
      <c r="E53" s="2" t="s">
        <v>1238</v>
      </c>
      <c r="F53" s="2" t="s">
        <v>578</v>
      </c>
      <c r="G53" s="2" t="s">
        <v>28</v>
      </c>
      <c r="H53" s="2" t="s">
        <v>1025</v>
      </c>
      <c r="I53" s="2" t="s">
        <v>29</v>
      </c>
      <c r="J53" s="2" t="s">
        <v>737</v>
      </c>
      <c r="K53" s="2"/>
      <c r="L53" s="2">
        <v>2220</v>
      </c>
      <c r="M53" s="2"/>
      <c r="N53" s="2"/>
      <c r="O53" s="18">
        <f t="shared" si="0"/>
        <v>2220</v>
      </c>
      <c r="P53" s="2" t="s">
        <v>194</v>
      </c>
      <c r="Q53" s="2" t="s">
        <v>579</v>
      </c>
      <c r="R53" s="2">
        <f t="shared" si="3"/>
        <v>2220</v>
      </c>
      <c r="S53" s="2">
        <f t="shared" si="3"/>
        <v>0</v>
      </c>
      <c r="T53" s="2">
        <f t="shared" si="2"/>
        <v>2220</v>
      </c>
      <c r="U53" s="11">
        <v>36238</v>
      </c>
      <c r="V53" s="2"/>
    </row>
    <row r="54" spans="4:22">
      <c r="D54" s="2">
        <v>45</v>
      </c>
      <c r="E54" s="2" t="s">
        <v>1239</v>
      </c>
      <c r="F54" s="2" t="s">
        <v>1240</v>
      </c>
      <c r="G54" s="2" t="s">
        <v>28</v>
      </c>
      <c r="H54" s="2" t="s">
        <v>34</v>
      </c>
      <c r="I54" s="2" t="s">
        <v>29</v>
      </c>
      <c r="J54" s="2" t="s">
        <v>54</v>
      </c>
      <c r="K54" s="2">
        <v>26250</v>
      </c>
      <c r="L54" s="2">
        <v>2750</v>
      </c>
      <c r="M54" s="2">
        <v>6000</v>
      </c>
      <c r="N54" s="2"/>
      <c r="O54" s="18">
        <f t="shared" si="0"/>
        <v>35000</v>
      </c>
      <c r="P54" s="2" t="s">
        <v>263</v>
      </c>
      <c r="Q54" s="2" t="s">
        <v>217</v>
      </c>
      <c r="R54" s="2">
        <f t="shared" si="3"/>
        <v>2750</v>
      </c>
      <c r="S54" s="2">
        <f t="shared" si="3"/>
        <v>6000</v>
      </c>
      <c r="T54" s="2">
        <f t="shared" si="2"/>
        <v>8750</v>
      </c>
      <c r="U54" s="11">
        <v>36242</v>
      </c>
      <c r="V54" s="2"/>
    </row>
    <row r="55" spans="4:22">
      <c r="D55" s="2">
        <v>46</v>
      </c>
      <c r="E55" s="2" t="s">
        <v>1241</v>
      </c>
      <c r="F55" s="2" t="s">
        <v>1242</v>
      </c>
      <c r="G55" s="2" t="s">
        <v>28</v>
      </c>
      <c r="H55" s="2" t="s">
        <v>240</v>
      </c>
      <c r="I55" s="2" t="s">
        <v>29</v>
      </c>
      <c r="J55" s="2" t="s">
        <v>709</v>
      </c>
      <c r="K55" s="2">
        <v>42000</v>
      </c>
      <c r="L55" s="2">
        <v>5212</v>
      </c>
      <c r="M55" s="2"/>
      <c r="N55" s="2"/>
      <c r="O55" s="18">
        <f t="shared" si="0"/>
        <v>47212</v>
      </c>
      <c r="P55" s="2" t="s">
        <v>46</v>
      </c>
      <c r="Q55" s="2" t="s">
        <v>33</v>
      </c>
      <c r="R55" s="2">
        <f t="shared" si="3"/>
        <v>5212</v>
      </c>
      <c r="S55" s="2">
        <f t="shared" si="3"/>
        <v>0</v>
      </c>
      <c r="T55" s="2">
        <f t="shared" si="2"/>
        <v>5212</v>
      </c>
      <c r="U55" s="11">
        <v>36242</v>
      </c>
      <c r="V55" s="2"/>
    </row>
    <row r="56" spans="4:22">
      <c r="D56" s="2">
        <v>47</v>
      </c>
      <c r="E56" s="2" t="s">
        <v>1243</v>
      </c>
      <c r="F56" s="2" t="s">
        <v>1244</v>
      </c>
      <c r="G56" s="2" t="s">
        <v>28</v>
      </c>
      <c r="H56" s="2" t="s">
        <v>1025</v>
      </c>
      <c r="I56" s="2" t="s">
        <v>29</v>
      </c>
      <c r="J56" s="2" t="s">
        <v>755</v>
      </c>
      <c r="K56" s="2">
        <v>43500</v>
      </c>
      <c r="L56" s="2">
        <v>5698</v>
      </c>
      <c r="M56" s="2"/>
      <c r="N56" s="2"/>
      <c r="O56" s="18">
        <f t="shared" si="0"/>
        <v>49198</v>
      </c>
      <c r="P56" s="2" t="s">
        <v>86</v>
      </c>
      <c r="Q56" s="2" t="s">
        <v>333</v>
      </c>
      <c r="R56" s="2">
        <f t="shared" si="3"/>
        <v>5698</v>
      </c>
      <c r="S56" s="2"/>
      <c r="T56" s="2"/>
      <c r="U56" s="11">
        <v>36250</v>
      </c>
      <c r="V56" s="2"/>
    </row>
    <row r="57" spans="4:22">
      <c r="D57" s="2">
        <v>48</v>
      </c>
      <c r="E57" s="2" t="s">
        <v>1245</v>
      </c>
      <c r="F57" s="2" t="s">
        <v>1246</v>
      </c>
      <c r="G57" s="2" t="s">
        <v>28</v>
      </c>
      <c r="H57" s="2" t="s">
        <v>34</v>
      </c>
      <c r="I57" s="2" t="s">
        <v>29</v>
      </c>
      <c r="J57" s="2" t="s">
        <v>64</v>
      </c>
      <c r="K57" s="2">
        <v>37500</v>
      </c>
      <c r="L57" s="2">
        <v>4000</v>
      </c>
      <c r="M57" s="2">
        <v>6000</v>
      </c>
      <c r="N57" s="2"/>
      <c r="O57" s="18">
        <f t="shared" si="0"/>
        <v>47500</v>
      </c>
      <c r="P57" s="2" t="s">
        <v>1040</v>
      </c>
      <c r="Q57" s="2" t="s">
        <v>1247</v>
      </c>
      <c r="R57" s="2">
        <f t="shared" si="3"/>
        <v>4000</v>
      </c>
      <c r="S57" s="2"/>
      <c r="T57" s="2"/>
      <c r="U57" s="11">
        <v>36250</v>
      </c>
      <c r="V57" s="2"/>
    </row>
    <row r="58" spans="4:22">
      <c r="D58" s="2">
        <v>49</v>
      </c>
      <c r="E58" s="2" t="s">
        <v>1248</v>
      </c>
      <c r="F58" s="2" t="s">
        <v>1249</v>
      </c>
      <c r="G58" s="2" t="s">
        <v>28</v>
      </c>
      <c r="H58" s="2" t="s">
        <v>240</v>
      </c>
      <c r="I58" s="2" t="s">
        <v>29</v>
      </c>
      <c r="J58" s="2" t="s">
        <v>1250</v>
      </c>
      <c r="K58" s="2">
        <v>112500</v>
      </c>
      <c r="L58" s="2">
        <v>24000</v>
      </c>
      <c r="M58" s="2">
        <v>6000</v>
      </c>
      <c r="N58" s="2"/>
      <c r="O58" s="18">
        <f t="shared" si="0"/>
        <v>142500</v>
      </c>
      <c r="P58" s="2" t="s">
        <v>194</v>
      </c>
      <c r="Q58" s="2" t="s">
        <v>1251</v>
      </c>
      <c r="R58" s="2">
        <f t="shared" si="3"/>
        <v>24000</v>
      </c>
      <c r="S58" s="2"/>
      <c r="T58" s="2"/>
      <c r="U58" s="11">
        <v>36250</v>
      </c>
      <c r="V58" s="2"/>
    </row>
  </sheetData>
  <mergeCells count="2">
    <mergeCell ref="K5:O5"/>
    <mergeCell ref="R5:T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C2:V68"/>
  <sheetViews>
    <sheetView workbookViewId="0">
      <selection activeCell="A9" sqref="A9:XFD9"/>
    </sheetView>
  </sheetViews>
  <sheetFormatPr defaultRowHeight="15"/>
  <sheetData>
    <row r="2" spans="3:22" ht="18">
      <c r="C2" s="1"/>
      <c r="D2" s="3"/>
      <c r="E2" s="3"/>
      <c r="F2" s="4" t="s">
        <v>0</v>
      </c>
      <c r="G2" s="4" t="s">
        <v>0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1"/>
      <c r="V2" s="1"/>
    </row>
    <row r="3" spans="3:22" ht="15.75">
      <c r="C3" s="1"/>
      <c r="D3" s="3"/>
      <c r="E3" s="3"/>
      <c r="F3" s="3" t="s">
        <v>23</v>
      </c>
      <c r="G3" s="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 t="s">
        <v>22</v>
      </c>
      <c r="T3" s="3"/>
      <c r="U3" s="1"/>
      <c r="V3" s="1"/>
    </row>
    <row r="4" spans="3:22">
      <c r="C4" s="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"/>
      <c r="V4" s="1"/>
    </row>
    <row r="5" spans="3:22">
      <c r="C5" s="1"/>
      <c r="D5" s="7" t="s">
        <v>1</v>
      </c>
      <c r="E5" s="7" t="s">
        <v>2</v>
      </c>
      <c r="F5" s="7" t="s">
        <v>3</v>
      </c>
      <c r="G5" s="7" t="s">
        <v>4</v>
      </c>
      <c r="H5" s="7" t="s">
        <v>5</v>
      </c>
      <c r="I5" s="7" t="s">
        <v>6</v>
      </c>
      <c r="J5" s="7" t="s">
        <v>7</v>
      </c>
      <c r="K5" s="32" t="s">
        <v>8</v>
      </c>
      <c r="L5" s="32"/>
      <c r="M5" s="32"/>
      <c r="N5" s="32"/>
      <c r="O5" s="32"/>
      <c r="P5" s="7" t="s">
        <v>16</v>
      </c>
      <c r="Q5" s="7" t="s">
        <v>17</v>
      </c>
      <c r="R5" s="32" t="s">
        <v>18</v>
      </c>
      <c r="S5" s="32"/>
      <c r="T5" s="32"/>
      <c r="U5" s="30" t="s">
        <v>19</v>
      </c>
      <c r="V5" s="7" t="s">
        <v>21</v>
      </c>
    </row>
    <row r="6" spans="3:22">
      <c r="C6" s="1"/>
      <c r="D6" s="8"/>
      <c r="E6" s="8"/>
      <c r="F6" s="8"/>
      <c r="G6" s="8"/>
      <c r="H6" s="8"/>
      <c r="I6" s="8"/>
      <c r="J6" s="8"/>
      <c r="K6" s="30" t="s">
        <v>9</v>
      </c>
      <c r="L6" s="30" t="s">
        <v>10</v>
      </c>
      <c r="M6" s="30" t="s">
        <v>11</v>
      </c>
      <c r="N6" s="30" t="s">
        <v>12</v>
      </c>
      <c r="O6" s="30" t="s">
        <v>14</v>
      </c>
      <c r="P6" s="8"/>
      <c r="Q6" s="8"/>
      <c r="R6" s="30" t="s">
        <v>10</v>
      </c>
      <c r="S6" s="30" t="s">
        <v>11</v>
      </c>
      <c r="T6" s="30" t="s">
        <v>14</v>
      </c>
      <c r="U6" s="30" t="s">
        <v>20</v>
      </c>
      <c r="V6" s="8"/>
    </row>
    <row r="7" spans="3:22">
      <c r="C7" s="1"/>
      <c r="D7" s="9"/>
      <c r="E7" s="9"/>
      <c r="F7" s="9"/>
      <c r="G7" s="9"/>
      <c r="H7" s="9"/>
      <c r="I7" s="9"/>
      <c r="J7" s="9"/>
      <c r="K7" s="30"/>
      <c r="L7" s="30"/>
      <c r="M7" s="30"/>
      <c r="N7" s="30" t="s">
        <v>13</v>
      </c>
      <c r="O7" s="30" t="s">
        <v>15</v>
      </c>
      <c r="P7" s="9"/>
      <c r="Q7" s="9"/>
      <c r="R7" s="30" t="s">
        <v>15</v>
      </c>
      <c r="S7" s="30" t="s">
        <v>15</v>
      </c>
      <c r="T7" s="30" t="s">
        <v>15</v>
      </c>
      <c r="U7" s="30"/>
      <c r="V7" s="9"/>
    </row>
    <row r="8" spans="3:22">
      <c r="C8" s="1"/>
      <c r="D8" s="30">
        <v>1</v>
      </c>
      <c r="E8" s="30">
        <v>2</v>
      </c>
      <c r="F8" s="30">
        <v>3</v>
      </c>
      <c r="G8" s="30">
        <v>4</v>
      </c>
      <c r="H8" s="30">
        <v>5</v>
      </c>
      <c r="I8" s="30">
        <v>6</v>
      </c>
      <c r="J8" s="30">
        <v>7</v>
      </c>
      <c r="K8" s="30">
        <v>8</v>
      </c>
      <c r="L8" s="30">
        <v>9</v>
      </c>
      <c r="M8" s="30">
        <v>10</v>
      </c>
      <c r="N8" s="30">
        <v>11</v>
      </c>
      <c r="O8" s="30">
        <v>12</v>
      </c>
      <c r="P8" s="30">
        <v>13</v>
      </c>
      <c r="Q8" s="30">
        <v>14</v>
      </c>
      <c r="R8" s="30">
        <v>15</v>
      </c>
      <c r="S8" s="30">
        <v>16</v>
      </c>
      <c r="T8" s="30">
        <v>17</v>
      </c>
      <c r="U8" s="30">
        <v>18</v>
      </c>
      <c r="V8" s="30">
        <v>19</v>
      </c>
    </row>
    <row r="9" spans="3:22" ht="15.75">
      <c r="D9" s="2"/>
      <c r="E9" s="17" t="s">
        <v>1252</v>
      </c>
      <c r="F9" s="2"/>
      <c r="G9" s="2"/>
      <c r="H9" s="2"/>
      <c r="I9" s="2"/>
      <c r="J9" s="2"/>
      <c r="K9" s="2"/>
      <c r="L9" s="2"/>
      <c r="M9" s="2"/>
      <c r="N9" s="2"/>
      <c r="O9" s="18"/>
      <c r="P9" s="2"/>
      <c r="Q9" s="2"/>
      <c r="R9" s="2"/>
      <c r="S9" s="2"/>
      <c r="T9" s="2"/>
      <c r="U9" s="11"/>
      <c r="V9" s="2"/>
    </row>
    <row r="10" spans="3:22" ht="15.75">
      <c r="D10" s="2">
        <v>1</v>
      </c>
      <c r="E10" s="21" t="s">
        <v>1253</v>
      </c>
      <c r="F10" s="2" t="s">
        <v>1254</v>
      </c>
      <c r="G10" s="2" t="s">
        <v>28</v>
      </c>
      <c r="H10" s="2" t="s">
        <v>34</v>
      </c>
      <c r="I10" s="2" t="s">
        <v>29</v>
      </c>
      <c r="J10" s="2" t="s">
        <v>1255</v>
      </c>
      <c r="K10" s="2">
        <v>26250</v>
      </c>
      <c r="L10" s="2">
        <v>2750</v>
      </c>
      <c r="M10" s="2">
        <v>6000</v>
      </c>
      <c r="N10" s="2"/>
      <c r="O10" s="18">
        <f t="shared" ref="O10:O68" si="0">K10+L10+M10+N10</f>
        <v>35000</v>
      </c>
      <c r="P10" s="2" t="s">
        <v>194</v>
      </c>
      <c r="Q10" s="2" t="s">
        <v>365</v>
      </c>
      <c r="R10" s="2">
        <f t="shared" ref="R10:S25" si="1">L10</f>
        <v>2750</v>
      </c>
      <c r="S10" s="2">
        <f t="shared" si="1"/>
        <v>6000</v>
      </c>
      <c r="T10" s="2">
        <f t="shared" ref="T10:T68" si="2">R10+S10</f>
        <v>8750</v>
      </c>
      <c r="U10" s="11">
        <v>36300</v>
      </c>
      <c r="V10" s="2"/>
    </row>
    <row r="11" spans="3:22" ht="15.75">
      <c r="D11" s="2">
        <v>2</v>
      </c>
      <c r="E11" s="21" t="s">
        <v>1256</v>
      </c>
      <c r="F11" s="2" t="s">
        <v>1257</v>
      </c>
      <c r="G11" s="2" t="s">
        <v>28</v>
      </c>
      <c r="H11" s="2" t="s">
        <v>34</v>
      </c>
      <c r="I11" s="2" t="s">
        <v>29</v>
      </c>
      <c r="J11" s="2" t="s">
        <v>755</v>
      </c>
      <c r="K11" s="2">
        <v>57000</v>
      </c>
      <c r="L11" s="2">
        <v>9269</v>
      </c>
      <c r="M11" s="2">
        <v>6000</v>
      </c>
      <c r="N11" s="2"/>
      <c r="O11" s="18">
        <f t="shared" si="0"/>
        <v>72269</v>
      </c>
      <c r="P11" s="2" t="s">
        <v>199</v>
      </c>
      <c r="Q11" s="2" t="s">
        <v>200</v>
      </c>
      <c r="R11" s="2">
        <f t="shared" si="1"/>
        <v>9269</v>
      </c>
      <c r="S11" s="2">
        <f t="shared" si="1"/>
        <v>6000</v>
      </c>
      <c r="T11" s="2">
        <f t="shared" si="2"/>
        <v>15269</v>
      </c>
      <c r="U11" s="11">
        <v>36304</v>
      </c>
      <c r="V11" s="2"/>
    </row>
    <row r="12" spans="3:22" ht="15.75">
      <c r="D12" s="2">
        <v>3</v>
      </c>
      <c r="E12" s="21" t="s">
        <v>1258</v>
      </c>
      <c r="F12" s="2" t="s">
        <v>210</v>
      </c>
      <c r="G12" s="2" t="s">
        <v>28</v>
      </c>
      <c r="H12" s="2" t="s">
        <v>1259</v>
      </c>
      <c r="I12" s="2" t="s">
        <v>29</v>
      </c>
      <c r="J12" s="2" t="s">
        <v>1260</v>
      </c>
      <c r="K12" s="2">
        <v>22500</v>
      </c>
      <c r="L12" s="2">
        <v>1500</v>
      </c>
      <c r="M12" s="2">
        <v>6000</v>
      </c>
      <c r="N12" s="2"/>
      <c r="O12" s="18">
        <f t="shared" si="0"/>
        <v>30000</v>
      </c>
      <c r="P12" s="2" t="s">
        <v>30</v>
      </c>
      <c r="Q12" s="2" t="s">
        <v>704</v>
      </c>
      <c r="R12" s="2">
        <f t="shared" si="1"/>
        <v>1500</v>
      </c>
      <c r="S12" s="2">
        <f t="shared" si="1"/>
        <v>6000</v>
      </c>
      <c r="T12" s="2">
        <f t="shared" si="2"/>
        <v>7500</v>
      </c>
      <c r="U12" s="11">
        <v>36308</v>
      </c>
      <c r="V12" s="2"/>
    </row>
    <row r="13" spans="3:22" ht="15.75">
      <c r="D13" s="2">
        <v>4</v>
      </c>
      <c r="E13" s="21" t="s">
        <v>1261</v>
      </c>
      <c r="F13" s="2" t="s">
        <v>1262</v>
      </c>
      <c r="G13" s="2" t="s">
        <v>28</v>
      </c>
      <c r="H13" s="2" t="s">
        <v>34</v>
      </c>
      <c r="I13" s="2" t="s">
        <v>39</v>
      </c>
      <c r="J13" s="2" t="s">
        <v>1263</v>
      </c>
      <c r="K13" s="2">
        <v>37500</v>
      </c>
      <c r="L13" s="2">
        <v>4000</v>
      </c>
      <c r="M13" s="2">
        <v>6000</v>
      </c>
      <c r="N13" s="2"/>
      <c r="O13" s="18">
        <f t="shared" si="0"/>
        <v>47500</v>
      </c>
      <c r="P13" s="2" t="s">
        <v>383</v>
      </c>
      <c r="Q13" s="2" t="s">
        <v>556</v>
      </c>
      <c r="R13" s="2">
        <f t="shared" si="1"/>
        <v>4000</v>
      </c>
      <c r="S13" s="2">
        <f t="shared" si="1"/>
        <v>6000</v>
      </c>
      <c r="T13" s="2">
        <f t="shared" si="2"/>
        <v>10000</v>
      </c>
      <c r="U13" s="11">
        <v>36325</v>
      </c>
      <c r="V13" s="2"/>
    </row>
    <row r="14" spans="3:22" ht="15.75">
      <c r="D14" s="2">
        <v>5</v>
      </c>
      <c r="E14" s="21" t="s">
        <v>1264</v>
      </c>
      <c r="F14" s="2" t="s">
        <v>1265</v>
      </c>
      <c r="G14" s="2" t="s">
        <v>28</v>
      </c>
      <c r="H14" s="2" t="s">
        <v>34</v>
      </c>
      <c r="I14" s="2" t="s">
        <v>39</v>
      </c>
      <c r="J14" s="2" t="s">
        <v>1266</v>
      </c>
      <c r="K14" s="2">
        <v>45000</v>
      </c>
      <c r="L14" s="2">
        <v>6000</v>
      </c>
      <c r="M14" s="2">
        <v>6000</v>
      </c>
      <c r="N14" s="2"/>
      <c r="O14" s="18">
        <f t="shared" si="0"/>
        <v>57000</v>
      </c>
      <c r="P14" s="2" t="s">
        <v>46</v>
      </c>
      <c r="Q14" s="2" t="s">
        <v>115</v>
      </c>
      <c r="R14" s="2">
        <f t="shared" si="1"/>
        <v>6000</v>
      </c>
      <c r="S14" s="2">
        <f t="shared" si="1"/>
        <v>6000</v>
      </c>
      <c r="T14" s="2">
        <f t="shared" si="2"/>
        <v>12000</v>
      </c>
      <c r="U14" s="11">
        <v>36340</v>
      </c>
      <c r="V14" s="2"/>
    </row>
    <row r="15" spans="3:22" ht="15.75">
      <c r="D15" s="2">
        <v>6</v>
      </c>
      <c r="E15" s="21" t="s">
        <v>1267</v>
      </c>
      <c r="F15" s="2" t="s">
        <v>1268</v>
      </c>
      <c r="G15" s="2" t="s">
        <v>28</v>
      </c>
      <c r="H15" s="2" t="s">
        <v>34</v>
      </c>
      <c r="I15" s="2" t="s">
        <v>29</v>
      </c>
      <c r="J15" s="2" t="s">
        <v>1269</v>
      </c>
      <c r="K15" s="2">
        <v>93000</v>
      </c>
      <c r="L15" s="2">
        <v>19000</v>
      </c>
      <c r="M15" s="2">
        <v>6000</v>
      </c>
      <c r="N15" s="2"/>
      <c r="O15" s="18">
        <f t="shared" si="0"/>
        <v>118000</v>
      </c>
      <c r="P15" s="2" t="s">
        <v>1270</v>
      </c>
      <c r="Q15" s="2" t="s">
        <v>1271</v>
      </c>
      <c r="R15" s="2">
        <f t="shared" si="1"/>
        <v>19000</v>
      </c>
      <c r="S15" s="2">
        <f t="shared" si="1"/>
        <v>6000</v>
      </c>
      <c r="T15" s="2">
        <f t="shared" si="2"/>
        <v>25000</v>
      </c>
      <c r="U15" s="11">
        <v>36341</v>
      </c>
      <c r="V15" s="2"/>
    </row>
    <row r="16" spans="3:22" ht="15.75">
      <c r="D16" s="2">
        <v>7</v>
      </c>
      <c r="E16" s="21" t="s">
        <v>1272</v>
      </c>
      <c r="F16" s="2" t="s">
        <v>1273</v>
      </c>
      <c r="G16" s="2" t="s">
        <v>28</v>
      </c>
      <c r="H16" s="2" t="s">
        <v>34</v>
      </c>
      <c r="I16" s="2" t="s">
        <v>29</v>
      </c>
      <c r="J16" s="2" t="s">
        <v>143</v>
      </c>
      <c r="K16" s="2">
        <v>75000</v>
      </c>
      <c r="L16" s="2">
        <v>14000</v>
      </c>
      <c r="M16" s="2">
        <v>6000</v>
      </c>
      <c r="N16" s="2"/>
      <c r="O16" s="18">
        <f t="shared" si="0"/>
        <v>95000</v>
      </c>
      <c r="P16" s="2" t="s">
        <v>194</v>
      </c>
      <c r="Q16" s="2" t="s">
        <v>231</v>
      </c>
      <c r="R16" s="2">
        <f t="shared" si="1"/>
        <v>14000</v>
      </c>
      <c r="S16" s="2">
        <f t="shared" si="1"/>
        <v>6000</v>
      </c>
      <c r="T16" s="2">
        <f t="shared" si="2"/>
        <v>20000</v>
      </c>
      <c r="U16" s="11">
        <v>36341</v>
      </c>
      <c r="V16" s="2"/>
    </row>
    <row r="17" spans="4:22" ht="15.75">
      <c r="D17" s="2">
        <v>8</v>
      </c>
      <c r="E17" s="21" t="s">
        <v>1274</v>
      </c>
      <c r="F17" s="2" t="s">
        <v>1275</v>
      </c>
      <c r="G17" s="2" t="s">
        <v>28</v>
      </c>
      <c r="H17" s="2" t="s">
        <v>34</v>
      </c>
      <c r="I17" s="2" t="s">
        <v>29</v>
      </c>
      <c r="J17" s="2" t="s">
        <v>45</v>
      </c>
      <c r="K17" s="2">
        <v>36000</v>
      </c>
      <c r="L17" s="2">
        <v>4000</v>
      </c>
      <c r="M17" s="2">
        <v>6000</v>
      </c>
      <c r="N17" s="2"/>
      <c r="O17" s="18">
        <f t="shared" si="0"/>
        <v>46000</v>
      </c>
      <c r="P17" s="2" t="s">
        <v>1276</v>
      </c>
      <c r="Q17" s="2" t="s">
        <v>1071</v>
      </c>
      <c r="R17" s="2">
        <f t="shared" si="1"/>
        <v>4000</v>
      </c>
      <c r="S17" s="2">
        <f t="shared" si="1"/>
        <v>6000</v>
      </c>
      <c r="T17" s="2">
        <f t="shared" si="2"/>
        <v>10000</v>
      </c>
      <c r="U17" s="11">
        <v>36341</v>
      </c>
      <c r="V17" s="2"/>
    </row>
    <row r="18" spans="4:22" ht="15.75">
      <c r="D18" s="2">
        <v>9</v>
      </c>
      <c r="E18" s="21" t="s">
        <v>1277</v>
      </c>
      <c r="F18" s="2" t="s">
        <v>1278</v>
      </c>
      <c r="G18" s="2" t="s">
        <v>28</v>
      </c>
      <c r="H18" s="2" t="s">
        <v>34</v>
      </c>
      <c r="I18" s="2" t="s">
        <v>29</v>
      </c>
      <c r="J18" s="2" t="s">
        <v>663</v>
      </c>
      <c r="K18" s="2">
        <v>26250</v>
      </c>
      <c r="L18" s="2">
        <v>2750</v>
      </c>
      <c r="M18" s="2">
        <v>6000</v>
      </c>
      <c r="N18" s="2"/>
      <c r="O18" s="18">
        <f t="shared" si="0"/>
        <v>35000</v>
      </c>
      <c r="P18" s="2" t="s">
        <v>46</v>
      </c>
      <c r="Q18" s="2" t="s">
        <v>33</v>
      </c>
      <c r="R18" s="2">
        <f t="shared" si="1"/>
        <v>2750</v>
      </c>
      <c r="S18" s="2">
        <f t="shared" si="1"/>
        <v>6000</v>
      </c>
      <c r="T18" s="2">
        <f t="shared" si="2"/>
        <v>8750</v>
      </c>
      <c r="U18" s="11">
        <v>36363</v>
      </c>
      <c r="V18" s="2"/>
    </row>
    <row r="19" spans="4:22" ht="15.75">
      <c r="D19" s="2">
        <v>10</v>
      </c>
      <c r="E19" s="21" t="s">
        <v>1279</v>
      </c>
      <c r="F19" s="2" t="s">
        <v>1280</v>
      </c>
      <c r="G19" s="2" t="s">
        <v>28</v>
      </c>
      <c r="H19" s="2" t="s">
        <v>34</v>
      </c>
      <c r="I19" s="2" t="s">
        <v>29</v>
      </c>
      <c r="J19" s="2" t="s">
        <v>1281</v>
      </c>
      <c r="K19" s="2">
        <v>26250</v>
      </c>
      <c r="L19" s="2">
        <v>2750</v>
      </c>
      <c r="M19" s="2">
        <v>6000</v>
      </c>
      <c r="N19" s="2"/>
      <c r="O19" s="18">
        <f t="shared" si="0"/>
        <v>35000</v>
      </c>
      <c r="P19" s="2" t="s">
        <v>86</v>
      </c>
      <c r="Q19" s="2" t="s">
        <v>1282</v>
      </c>
      <c r="R19" s="2">
        <f t="shared" si="1"/>
        <v>2750</v>
      </c>
      <c r="S19" s="2">
        <f t="shared" si="1"/>
        <v>6000</v>
      </c>
      <c r="T19" s="2">
        <f t="shared" si="2"/>
        <v>8750</v>
      </c>
      <c r="U19" s="11">
        <v>36382</v>
      </c>
      <c r="V19" s="2"/>
    </row>
    <row r="20" spans="4:22" ht="15.75">
      <c r="D20" s="2">
        <v>11</v>
      </c>
      <c r="E20" s="21" t="s">
        <v>1283</v>
      </c>
      <c r="F20" s="2" t="s">
        <v>670</v>
      </c>
      <c r="G20" s="2" t="s">
        <v>28</v>
      </c>
      <c r="H20" s="2" t="s">
        <v>34</v>
      </c>
      <c r="I20" s="2" t="s">
        <v>29</v>
      </c>
      <c r="J20" s="2" t="s">
        <v>755</v>
      </c>
      <c r="K20" s="2">
        <v>58600</v>
      </c>
      <c r="L20" s="2">
        <v>9616</v>
      </c>
      <c r="M20" s="2">
        <v>6000</v>
      </c>
      <c r="N20" s="2"/>
      <c r="O20" s="18">
        <f t="shared" si="0"/>
        <v>74216</v>
      </c>
      <c r="P20" s="2" t="s">
        <v>86</v>
      </c>
      <c r="Q20" s="2" t="s">
        <v>290</v>
      </c>
      <c r="R20" s="2">
        <f t="shared" si="1"/>
        <v>9616</v>
      </c>
      <c r="S20" s="2">
        <f t="shared" si="1"/>
        <v>6000</v>
      </c>
      <c r="T20" s="2">
        <f t="shared" si="2"/>
        <v>15616</v>
      </c>
      <c r="U20" s="11">
        <v>36376</v>
      </c>
      <c r="V20" s="2"/>
    </row>
    <row r="21" spans="4:22" ht="15.75">
      <c r="D21" s="2">
        <v>12</v>
      </c>
      <c r="E21" s="21" t="s">
        <v>1284</v>
      </c>
      <c r="F21" s="2" t="s">
        <v>1285</v>
      </c>
      <c r="G21" s="2" t="s">
        <v>28</v>
      </c>
      <c r="H21" s="2" t="s">
        <v>34</v>
      </c>
      <c r="I21" s="2" t="s">
        <v>29</v>
      </c>
      <c r="J21" s="2" t="s">
        <v>1281</v>
      </c>
      <c r="K21" s="2">
        <v>26250</v>
      </c>
      <c r="L21" s="2">
        <v>2750</v>
      </c>
      <c r="M21" s="2">
        <v>6000</v>
      </c>
      <c r="N21" s="2"/>
      <c r="O21" s="18">
        <f t="shared" si="0"/>
        <v>35000</v>
      </c>
      <c r="P21" s="2" t="s">
        <v>46</v>
      </c>
      <c r="Q21" s="2" t="s">
        <v>1286</v>
      </c>
      <c r="R21" s="2">
        <f t="shared" si="1"/>
        <v>2750</v>
      </c>
      <c r="S21" s="2">
        <f t="shared" si="1"/>
        <v>6000</v>
      </c>
      <c r="T21" s="2">
        <f t="shared" si="2"/>
        <v>8750</v>
      </c>
      <c r="U21" s="11">
        <v>36382</v>
      </c>
      <c r="V21" s="2"/>
    </row>
    <row r="22" spans="4:22" ht="15.75">
      <c r="D22" s="2">
        <v>13</v>
      </c>
      <c r="E22" s="21" t="s">
        <v>1287</v>
      </c>
      <c r="F22" s="2" t="s">
        <v>1288</v>
      </c>
      <c r="G22" s="2" t="s">
        <v>28</v>
      </c>
      <c r="H22" s="2" t="s">
        <v>34</v>
      </c>
      <c r="I22" s="2" t="s">
        <v>39</v>
      </c>
      <c r="J22" s="2" t="s">
        <v>1289</v>
      </c>
      <c r="K22" s="2">
        <v>26250</v>
      </c>
      <c r="L22" s="2">
        <v>2750</v>
      </c>
      <c r="M22" s="2">
        <v>6000</v>
      </c>
      <c r="N22" s="2"/>
      <c r="O22" s="18">
        <f t="shared" si="0"/>
        <v>35000</v>
      </c>
      <c r="P22" s="2" t="s">
        <v>1290</v>
      </c>
      <c r="Q22" s="2" t="s">
        <v>200</v>
      </c>
      <c r="R22" s="2">
        <f t="shared" si="1"/>
        <v>2750</v>
      </c>
      <c r="S22" s="2">
        <f t="shared" si="1"/>
        <v>6000</v>
      </c>
      <c r="T22" s="2">
        <f t="shared" si="2"/>
        <v>8750</v>
      </c>
      <c r="U22" s="11">
        <v>36432</v>
      </c>
      <c r="V22" s="2"/>
    </row>
    <row r="23" spans="4:22" ht="15.75">
      <c r="D23" s="2">
        <v>14</v>
      </c>
      <c r="E23" s="21" t="s">
        <v>1291</v>
      </c>
      <c r="F23" s="2" t="s">
        <v>1292</v>
      </c>
      <c r="G23" s="2" t="s">
        <v>28</v>
      </c>
      <c r="H23" s="2" t="s">
        <v>34</v>
      </c>
      <c r="I23" s="2" t="s">
        <v>29</v>
      </c>
      <c r="J23" s="2" t="s">
        <v>599</v>
      </c>
      <c r="K23" s="2"/>
      <c r="L23" s="2">
        <v>2714</v>
      </c>
      <c r="M23" s="2"/>
      <c r="N23" s="2"/>
      <c r="O23" s="18">
        <f t="shared" si="0"/>
        <v>2714</v>
      </c>
      <c r="P23" s="2" t="s">
        <v>194</v>
      </c>
      <c r="Q23" s="2" t="s">
        <v>1293</v>
      </c>
      <c r="R23" s="2">
        <f t="shared" si="1"/>
        <v>2714</v>
      </c>
      <c r="S23" s="2">
        <f t="shared" si="1"/>
        <v>0</v>
      </c>
      <c r="T23" s="2">
        <f t="shared" si="2"/>
        <v>2714</v>
      </c>
      <c r="U23" s="11">
        <v>36426</v>
      </c>
      <c r="V23" s="2"/>
    </row>
    <row r="24" spans="4:22" ht="15.75">
      <c r="D24" s="2">
        <v>15</v>
      </c>
      <c r="E24" s="21" t="s">
        <v>1294</v>
      </c>
      <c r="F24" s="2" t="s">
        <v>670</v>
      </c>
      <c r="G24" s="2" t="s">
        <v>28</v>
      </c>
      <c r="H24" s="2" t="s">
        <v>34</v>
      </c>
      <c r="I24" s="2" t="s">
        <v>29</v>
      </c>
      <c r="J24" s="2" t="s">
        <v>755</v>
      </c>
      <c r="K24" s="2">
        <v>58500</v>
      </c>
      <c r="L24" s="2">
        <v>10159</v>
      </c>
      <c r="M24" s="2">
        <v>6000</v>
      </c>
      <c r="N24" s="2"/>
      <c r="O24" s="18">
        <f t="shared" si="0"/>
        <v>74659</v>
      </c>
      <c r="P24" s="2" t="s">
        <v>46</v>
      </c>
      <c r="Q24" s="2" t="s">
        <v>217</v>
      </c>
      <c r="R24" s="2">
        <f t="shared" si="1"/>
        <v>10159</v>
      </c>
      <c r="S24" s="2">
        <f t="shared" si="1"/>
        <v>6000</v>
      </c>
      <c r="T24" s="2">
        <f t="shared" si="2"/>
        <v>16159</v>
      </c>
      <c r="U24" s="11">
        <v>36409</v>
      </c>
      <c r="V24" s="2"/>
    </row>
    <row r="25" spans="4:22" ht="15.75">
      <c r="D25" s="2">
        <v>16</v>
      </c>
      <c r="E25" s="21" t="s">
        <v>1295</v>
      </c>
      <c r="F25" s="2" t="s">
        <v>670</v>
      </c>
      <c r="G25" s="2" t="s">
        <v>28</v>
      </c>
      <c r="H25" s="2" t="s">
        <v>34</v>
      </c>
      <c r="I25" s="2" t="s">
        <v>29</v>
      </c>
      <c r="J25" s="2" t="s">
        <v>548</v>
      </c>
      <c r="K25" s="2">
        <v>24750</v>
      </c>
      <c r="L25" s="2">
        <v>2250</v>
      </c>
      <c r="M25" s="2">
        <v>6000</v>
      </c>
      <c r="N25" s="2"/>
      <c r="O25" s="18">
        <f t="shared" si="0"/>
        <v>33000</v>
      </c>
      <c r="P25" s="2" t="s">
        <v>86</v>
      </c>
      <c r="Q25" s="2" t="s">
        <v>290</v>
      </c>
      <c r="R25" s="2">
        <f t="shared" si="1"/>
        <v>2250</v>
      </c>
      <c r="S25" s="2">
        <f t="shared" si="1"/>
        <v>6000</v>
      </c>
      <c r="T25" s="2">
        <f t="shared" si="2"/>
        <v>8250</v>
      </c>
      <c r="U25" s="11">
        <v>36426</v>
      </c>
      <c r="V25" s="2"/>
    </row>
    <row r="26" spans="4:22" ht="15.75">
      <c r="D26" s="2">
        <v>17</v>
      </c>
      <c r="E26" s="21" t="s">
        <v>1296</v>
      </c>
      <c r="F26" s="2" t="s">
        <v>1299</v>
      </c>
      <c r="G26" s="2" t="s">
        <v>28</v>
      </c>
      <c r="H26" s="2" t="s">
        <v>166</v>
      </c>
      <c r="I26" s="2" t="s">
        <v>29</v>
      </c>
      <c r="J26" s="2" t="s">
        <v>1297</v>
      </c>
      <c r="K26" s="2">
        <v>125000</v>
      </c>
      <c r="L26" s="2">
        <v>27400</v>
      </c>
      <c r="M26" s="2">
        <v>6000</v>
      </c>
      <c r="N26" s="2"/>
      <c r="O26" s="18">
        <f t="shared" si="0"/>
        <v>158400</v>
      </c>
      <c r="P26" s="2" t="s">
        <v>1298</v>
      </c>
      <c r="Q26" s="2" t="s">
        <v>365</v>
      </c>
      <c r="R26" s="2">
        <f t="shared" ref="R26:S68" si="3">L26</f>
        <v>27400</v>
      </c>
      <c r="S26" s="2">
        <f t="shared" si="3"/>
        <v>6000</v>
      </c>
      <c r="T26" s="2">
        <f t="shared" si="2"/>
        <v>33400</v>
      </c>
      <c r="U26" s="11">
        <v>36430</v>
      </c>
      <c r="V26" s="2"/>
    </row>
    <row r="27" spans="4:22" ht="15.75">
      <c r="D27" s="2">
        <v>18</v>
      </c>
      <c r="E27" s="21" t="s">
        <v>1300</v>
      </c>
      <c r="F27" s="2" t="s">
        <v>1186</v>
      </c>
      <c r="G27" s="2" t="s">
        <v>28</v>
      </c>
      <c r="H27" s="2" t="s">
        <v>34</v>
      </c>
      <c r="I27" s="2" t="s">
        <v>29</v>
      </c>
      <c r="J27" s="2" t="s">
        <v>45</v>
      </c>
      <c r="K27" s="2"/>
      <c r="L27" s="2">
        <v>4000</v>
      </c>
      <c r="M27" s="2">
        <v>6000</v>
      </c>
      <c r="N27" s="2"/>
      <c r="O27" s="18">
        <f t="shared" si="0"/>
        <v>10000</v>
      </c>
      <c r="P27" s="2" t="s">
        <v>86</v>
      </c>
      <c r="Q27" s="2" t="s">
        <v>1301</v>
      </c>
      <c r="R27" s="2">
        <f t="shared" si="3"/>
        <v>4000</v>
      </c>
      <c r="S27" s="2">
        <f t="shared" si="3"/>
        <v>6000</v>
      </c>
      <c r="T27" s="2">
        <f t="shared" si="2"/>
        <v>10000</v>
      </c>
      <c r="U27" s="11">
        <v>36436</v>
      </c>
      <c r="V27" s="2"/>
    </row>
    <row r="28" spans="4:22" ht="15.75">
      <c r="D28" s="2">
        <v>19</v>
      </c>
      <c r="E28" s="21" t="s">
        <v>1302</v>
      </c>
      <c r="F28" s="2" t="s">
        <v>1303</v>
      </c>
      <c r="G28" s="2" t="s">
        <v>28</v>
      </c>
      <c r="H28" s="2" t="s">
        <v>34</v>
      </c>
      <c r="I28" s="2" t="s">
        <v>29</v>
      </c>
      <c r="J28" s="2" t="s">
        <v>1304</v>
      </c>
      <c r="K28" s="2">
        <v>97500</v>
      </c>
      <c r="L28" s="2">
        <v>20000</v>
      </c>
      <c r="M28" s="2">
        <v>6000</v>
      </c>
      <c r="N28" s="2"/>
      <c r="O28" s="18">
        <f t="shared" si="0"/>
        <v>123500</v>
      </c>
      <c r="P28" s="2" t="s">
        <v>1305</v>
      </c>
      <c r="Q28" s="2" t="s">
        <v>302</v>
      </c>
      <c r="R28" s="2">
        <f t="shared" si="3"/>
        <v>20000</v>
      </c>
      <c r="S28" s="2">
        <f t="shared" si="3"/>
        <v>6000</v>
      </c>
      <c r="T28" s="2">
        <f t="shared" si="2"/>
        <v>26000</v>
      </c>
      <c r="U28" s="11">
        <v>36494</v>
      </c>
      <c r="V28" s="2"/>
    </row>
    <row r="29" spans="4:22" ht="15.75">
      <c r="D29" s="2">
        <v>20</v>
      </c>
      <c r="E29" s="21" t="s">
        <v>1306</v>
      </c>
      <c r="F29" s="2" t="s">
        <v>1307</v>
      </c>
      <c r="G29" s="2" t="s">
        <v>28</v>
      </c>
      <c r="H29" s="2" t="s">
        <v>34</v>
      </c>
      <c r="I29" s="2" t="s">
        <v>29</v>
      </c>
      <c r="J29" s="2" t="s">
        <v>1032</v>
      </c>
      <c r="K29" s="2">
        <v>33750</v>
      </c>
      <c r="L29" s="2">
        <v>3000</v>
      </c>
      <c r="M29" s="2">
        <v>6000</v>
      </c>
      <c r="N29" s="2"/>
      <c r="O29" s="18">
        <f t="shared" si="0"/>
        <v>42750</v>
      </c>
      <c r="P29" s="2" t="s">
        <v>46</v>
      </c>
      <c r="Q29" s="2" t="s">
        <v>173</v>
      </c>
      <c r="R29" s="2">
        <f t="shared" si="3"/>
        <v>3000</v>
      </c>
      <c r="S29" s="2">
        <f t="shared" si="3"/>
        <v>6000</v>
      </c>
      <c r="T29" s="2">
        <f t="shared" si="2"/>
        <v>9000</v>
      </c>
      <c r="U29" s="11">
        <v>36494</v>
      </c>
      <c r="V29" s="2"/>
    </row>
    <row r="30" spans="4:22" ht="15.75">
      <c r="D30" s="2">
        <v>21</v>
      </c>
      <c r="E30" s="21" t="s">
        <v>1308</v>
      </c>
      <c r="F30" s="2" t="s">
        <v>1309</v>
      </c>
      <c r="G30" s="2" t="s">
        <v>28</v>
      </c>
      <c r="H30" s="2" t="s">
        <v>34</v>
      </c>
      <c r="I30" s="2" t="s">
        <v>29</v>
      </c>
      <c r="J30" s="2" t="s">
        <v>1310</v>
      </c>
      <c r="K30" s="2">
        <v>22500</v>
      </c>
      <c r="L30" s="2">
        <v>1500</v>
      </c>
      <c r="M30" s="2">
        <v>6000</v>
      </c>
      <c r="N30" s="2"/>
      <c r="O30" s="18">
        <f t="shared" si="0"/>
        <v>30000</v>
      </c>
      <c r="P30" s="2" t="s">
        <v>194</v>
      </c>
      <c r="Q30" s="2" t="s">
        <v>1311</v>
      </c>
      <c r="R30" s="2">
        <f t="shared" si="3"/>
        <v>1500</v>
      </c>
      <c r="S30" s="2">
        <f t="shared" si="3"/>
        <v>6000</v>
      </c>
      <c r="T30" s="2">
        <f t="shared" si="2"/>
        <v>7500</v>
      </c>
      <c r="U30" s="11">
        <v>36518</v>
      </c>
      <c r="V30" s="2"/>
    </row>
    <row r="31" spans="4:22" ht="15.75">
      <c r="D31" s="2">
        <v>22</v>
      </c>
      <c r="E31" s="21" t="s">
        <v>1312</v>
      </c>
      <c r="F31" s="2" t="s">
        <v>1313</v>
      </c>
      <c r="G31" s="2" t="s">
        <v>28</v>
      </c>
      <c r="H31" s="2" t="s">
        <v>34</v>
      </c>
      <c r="I31" s="2" t="s">
        <v>39</v>
      </c>
      <c r="J31" s="2" t="s">
        <v>599</v>
      </c>
      <c r="K31" s="2">
        <v>26250</v>
      </c>
      <c r="L31" s="2">
        <v>2750</v>
      </c>
      <c r="M31" s="2">
        <v>6000</v>
      </c>
      <c r="N31" s="2"/>
      <c r="O31" s="18">
        <f t="shared" si="0"/>
        <v>35000</v>
      </c>
      <c r="P31" s="2" t="s">
        <v>86</v>
      </c>
      <c r="Q31" s="2" t="s">
        <v>796</v>
      </c>
      <c r="R31" s="2">
        <f t="shared" si="3"/>
        <v>2750</v>
      </c>
      <c r="S31" s="2">
        <f t="shared" si="3"/>
        <v>6000</v>
      </c>
      <c r="T31" s="2">
        <f t="shared" si="2"/>
        <v>8750</v>
      </c>
      <c r="U31" s="11">
        <v>36518</v>
      </c>
      <c r="V31" s="2"/>
    </row>
    <row r="32" spans="4:22" ht="15.75">
      <c r="D32" s="2">
        <v>23</v>
      </c>
      <c r="E32" s="21" t="s">
        <v>1314</v>
      </c>
      <c r="F32" s="2" t="s">
        <v>1315</v>
      </c>
      <c r="G32" s="2" t="s">
        <v>28</v>
      </c>
      <c r="H32" s="2" t="s">
        <v>34</v>
      </c>
      <c r="I32" s="2" t="s">
        <v>29</v>
      </c>
      <c r="J32" s="2" t="s">
        <v>160</v>
      </c>
      <c r="K32" s="2">
        <v>30000</v>
      </c>
      <c r="L32" s="2">
        <v>2000</v>
      </c>
      <c r="M32" s="2">
        <v>6000</v>
      </c>
      <c r="N32" s="2"/>
      <c r="O32" s="18">
        <f t="shared" si="0"/>
        <v>38000</v>
      </c>
      <c r="P32" s="2" t="s">
        <v>194</v>
      </c>
      <c r="Q32" s="2" t="s">
        <v>1316</v>
      </c>
      <c r="R32" s="2">
        <f t="shared" si="3"/>
        <v>2000</v>
      </c>
      <c r="S32" s="2">
        <f t="shared" si="3"/>
        <v>6000</v>
      </c>
      <c r="T32" s="2">
        <f t="shared" si="2"/>
        <v>8000</v>
      </c>
      <c r="U32" s="11">
        <v>36550</v>
      </c>
      <c r="V32" s="2"/>
    </row>
    <row r="33" spans="4:22" ht="15.75">
      <c r="D33" s="2">
        <v>24</v>
      </c>
      <c r="E33" s="21" t="s">
        <v>1317</v>
      </c>
      <c r="F33" s="2" t="s">
        <v>1315</v>
      </c>
      <c r="G33" s="2" t="s">
        <v>28</v>
      </c>
      <c r="H33" s="2" t="s">
        <v>34</v>
      </c>
      <c r="I33" s="2" t="s">
        <v>29</v>
      </c>
      <c r="J33" s="2" t="s">
        <v>160</v>
      </c>
      <c r="K33" s="2">
        <v>30000</v>
      </c>
      <c r="L33" s="2">
        <v>2000</v>
      </c>
      <c r="M33" s="2">
        <v>6000</v>
      </c>
      <c r="N33" s="2"/>
      <c r="O33" s="18">
        <f t="shared" si="0"/>
        <v>38000</v>
      </c>
      <c r="P33" s="2" t="s">
        <v>194</v>
      </c>
      <c r="Q33" s="2" t="s">
        <v>1316</v>
      </c>
      <c r="R33" s="2">
        <f t="shared" si="3"/>
        <v>2000</v>
      </c>
      <c r="S33" s="2">
        <f t="shared" si="3"/>
        <v>6000</v>
      </c>
      <c r="T33" s="2">
        <f t="shared" si="2"/>
        <v>8000</v>
      </c>
      <c r="U33" s="11">
        <v>36550</v>
      </c>
      <c r="V33" s="2"/>
    </row>
    <row r="34" spans="4:22" ht="15.75">
      <c r="D34" s="2">
        <v>25</v>
      </c>
      <c r="E34" s="21" t="s">
        <v>1318</v>
      </c>
      <c r="F34" s="2" t="s">
        <v>1319</v>
      </c>
      <c r="G34" s="2" t="s">
        <v>28</v>
      </c>
      <c r="H34" s="2" t="s">
        <v>34</v>
      </c>
      <c r="I34" s="2" t="s">
        <v>29</v>
      </c>
      <c r="J34" s="2" t="s">
        <v>1320</v>
      </c>
      <c r="K34" s="2"/>
      <c r="L34" s="2">
        <v>22900</v>
      </c>
      <c r="M34" s="2"/>
      <c r="N34" s="2"/>
      <c r="O34" s="18">
        <f t="shared" si="0"/>
        <v>22900</v>
      </c>
      <c r="P34" s="2" t="s">
        <v>86</v>
      </c>
      <c r="Q34" s="2" t="s">
        <v>33</v>
      </c>
      <c r="R34" s="2">
        <f t="shared" si="3"/>
        <v>22900</v>
      </c>
      <c r="S34" s="2">
        <f t="shared" si="3"/>
        <v>0</v>
      </c>
      <c r="T34" s="2">
        <f t="shared" si="2"/>
        <v>22900</v>
      </c>
      <c r="U34" s="11">
        <v>36550</v>
      </c>
      <c r="V34" s="2"/>
    </row>
    <row r="35" spans="4:22" ht="15.75">
      <c r="D35" s="2">
        <v>26</v>
      </c>
      <c r="E35" s="21" t="s">
        <v>1321</v>
      </c>
      <c r="F35" s="2" t="s">
        <v>1322</v>
      </c>
      <c r="G35" s="2" t="s">
        <v>28</v>
      </c>
      <c r="H35" s="2" t="s">
        <v>34</v>
      </c>
      <c r="I35" s="2" t="s">
        <v>29</v>
      </c>
      <c r="J35" s="2" t="s">
        <v>1323</v>
      </c>
      <c r="K35" s="2">
        <v>33750</v>
      </c>
      <c r="L35" s="2">
        <v>3000</v>
      </c>
      <c r="M35" s="2">
        <v>6000</v>
      </c>
      <c r="N35" s="2"/>
      <c r="O35" s="18">
        <f t="shared" si="0"/>
        <v>42750</v>
      </c>
      <c r="P35" s="2" t="s">
        <v>906</v>
      </c>
      <c r="Q35" s="2" t="s">
        <v>1324</v>
      </c>
      <c r="R35" s="2">
        <f t="shared" si="3"/>
        <v>3000</v>
      </c>
      <c r="S35" s="2">
        <f t="shared" si="3"/>
        <v>6000</v>
      </c>
      <c r="T35" s="2">
        <f t="shared" si="2"/>
        <v>9000</v>
      </c>
      <c r="U35" s="11">
        <v>36550</v>
      </c>
      <c r="V35" s="2"/>
    </row>
    <row r="36" spans="4:22" ht="15.75">
      <c r="D36" s="2">
        <v>27</v>
      </c>
      <c r="E36" s="21" t="s">
        <v>1325</v>
      </c>
      <c r="F36" s="2" t="s">
        <v>1326</v>
      </c>
      <c r="G36" s="2" t="s">
        <v>28</v>
      </c>
      <c r="H36" s="2" t="s">
        <v>34</v>
      </c>
      <c r="I36" s="2" t="s">
        <v>29</v>
      </c>
      <c r="J36" s="2" t="s">
        <v>1327</v>
      </c>
      <c r="K36" s="2">
        <v>75000</v>
      </c>
      <c r="L36" s="2">
        <v>14000</v>
      </c>
      <c r="M36" s="2">
        <v>6000</v>
      </c>
      <c r="N36" s="2">
        <v>5000</v>
      </c>
      <c r="O36" s="18">
        <f t="shared" si="0"/>
        <v>100000</v>
      </c>
      <c r="P36" s="2" t="s">
        <v>46</v>
      </c>
      <c r="Q36" s="2" t="s">
        <v>1328</v>
      </c>
      <c r="R36" s="2">
        <f t="shared" si="3"/>
        <v>14000</v>
      </c>
      <c r="S36" s="2">
        <f t="shared" si="3"/>
        <v>6000</v>
      </c>
      <c r="T36" s="2">
        <f t="shared" si="2"/>
        <v>20000</v>
      </c>
      <c r="U36" s="11">
        <v>36532</v>
      </c>
      <c r="V36" s="2"/>
    </row>
    <row r="37" spans="4:22" ht="15.75">
      <c r="D37" s="2">
        <v>28</v>
      </c>
      <c r="E37" s="21" t="s">
        <v>1329</v>
      </c>
      <c r="F37" s="2" t="s">
        <v>670</v>
      </c>
      <c r="G37" s="2" t="s">
        <v>28</v>
      </c>
      <c r="H37" s="2" t="s">
        <v>34</v>
      </c>
      <c r="I37" s="2" t="s">
        <v>29</v>
      </c>
      <c r="J37" s="2" t="s">
        <v>1330</v>
      </c>
      <c r="K37" s="2">
        <v>75000</v>
      </c>
      <c r="L37" s="2">
        <v>14000</v>
      </c>
      <c r="M37" s="2">
        <v>6000</v>
      </c>
      <c r="N37" s="2">
        <v>5000</v>
      </c>
      <c r="O37" s="18">
        <f t="shared" si="0"/>
        <v>100000</v>
      </c>
      <c r="P37" s="2" t="s">
        <v>1270</v>
      </c>
      <c r="Q37" s="2" t="s">
        <v>1331</v>
      </c>
      <c r="R37" s="2">
        <f t="shared" si="3"/>
        <v>14000</v>
      </c>
      <c r="S37" s="2">
        <f t="shared" si="3"/>
        <v>6000</v>
      </c>
      <c r="T37" s="2">
        <f t="shared" si="2"/>
        <v>20000</v>
      </c>
      <c r="U37" s="11">
        <v>36532</v>
      </c>
      <c r="V37" s="2"/>
    </row>
    <row r="38" spans="4:22" ht="15.75">
      <c r="D38" s="2">
        <v>29</v>
      </c>
      <c r="E38" s="21" t="s">
        <v>1332</v>
      </c>
      <c r="F38" s="2" t="s">
        <v>1333</v>
      </c>
      <c r="G38" s="2" t="s">
        <v>28</v>
      </c>
      <c r="H38" s="2" t="s">
        <v>34</v>
      </c>
      <c r="I38" s="2" t="s">
        <v>29</v>
      </c>
      <c r="J38" s="2" t="s">
        <v>1263</v>
      </c>
      <c r="K38" s="2">
        <v>22500</v>
      </c>
      <c r="L38" s="2">
        <v>1500</v>
      </c>
      <c r="M38" s="2">
        <v>6000</v>
      </c>
      <c r="N38" s="2"/>
      <c r="O38" s="18">
        <f t="shared" si="0"/>
        <v>30000</v>
      </c>
      <c r="P38" s="2" t="s">
        <v>194</v>
      </c>
      <c r="Q38" s="2" t="s">
        <v>1334</v>
      </c>
      <c r="R38" s="2">
        <f t="shared" si="3"/>
        <v>1500</v>
      </c>
      <c r="S38" s="2">
        <f t="shared" si="3"/>
        <v>6000</v>
      </c>
      <c r="T38" s="2">
        <f t="shared" si="2"/>
        <v>7500</v>
      </c>
      <c r="U38" s="11">
        <v>36550</v>
      </c>
      <c r="V38" s="2"/>
    </row>
    <row r="39" spans="4:22" ht="15.75">
      <c r="D39" s="2">
        <v>30</v>
      </c>
      <c r="E39" s="21" t="s">
        <v>1335</v>
      </c>
      <c r="F39" s="2" t="s">
        <v>1336</v>
      </c>
      <c r="G39" s="2" t="s">
        <v>28</v>
      </c>
      <c r="H39" s="2" t="s">
        <v>34</v>
      </c>
      <c r="I39" s="2" t="s">
        <v>29</v>
      </c>
      <c r="J39" s="2" t="s">
        <v>1337</v>
      </c>
      <c r="K39" s="2">
        <v>30800</v>
      </c>
      <c r="L39" s="2">
        <v>2800</v>
      </c>
      <c r="M39" s="2">
        <v>6000</v>
      </c>
      <c r="N39" s="2"/>
      <c r="O39" s="18">
        <f t="shared" si="0"/>
        <v>39600</v>
      </c>
      <c r="P39" s="2" t="s">
        <v>46</v>
      </c>
      <c r="Q39" s="2" t="s">
        <v>965</v>
      </c>
      <c r="R39" s="2">
        <f t="shared" si="3"/>
        <v>2800</v>
      </c>
      <c r="S39" s="2">
        <f t="shared" si="3"/>
        <v>6000</v>
      </c>
      <c r="T39" s="2">
        <f t="shared" si="2"/>
        <v>8800</v>
      </c>
      <c r="U39" s="11">
        <v>36579</v>
      </c>
      <c r="V39" s="2"/>
    </row>
    <row r="40" spans="4:22" ht="15.75">
      <c r="D40" s="2">
        <v>31</v>
      </c>
      <c r="E40" s="21" t="s">
        <v>1338</v>
      </c>
      <c r="F40" s="2" t="s">
        <v>1315</v>
      </c>
      <c r="G40" s="2" t="s">
        <v>28</v>
      </c>
      <c r="H40" s="2" t="s">
        <v>34</v>
      </c>
      <c r="I40" s="2" t="s">
        <v>29</v>
      </c>
      <c r="J40" s="2" t="s">
        <v>160</v>
      </c>
      <c r="K40" s="2">
        <v>22500</v>
      </c>
      <c r="L40" s="2">
        <v>2000</v>
      </c>
      <c r="M40" s="2">
        <v>6000</v>
      </c>
      <c r="N40" s="2"/>
      <c r="O40" s="18">
        <f t="shared" si="0"/>
        <v>30500</v>
      </c>
      <c r="P40" s="2" t="s">
        <v>194</v>
      </c>
      <c r="Q40" s="2" t="s">
        <v>1316</v>
      </c>
      <c r="R40" s="2">
        <f t="shared" si="3"/>
        <v>2000</v>
      </c>
      <c r="S40" s="2">
        <f t="shared" si="3"/>
        <v>6000</v>
      </c>
      <c r="T40" s="2">
        <f t="shared" si="2"/>
        <v>8000</v>
      </c>
      <c r="U40" s="11">
        <v>36579</v>
      </c>
      <c r="V40" s="2"/>
    </row>
    <row r="41" spans="4:22" ht="15.75">
      <c r="D41" s="2">
        <v>32</v>
      </c>
      <c r="E41" s="21" t="s">
        <v>1339</v>
      </c>
      <c r="F41" s="2" t="s">
        <v>1340</v>
      </c>
      <c r="G41" s="2" t="s">
        <v>28</v>
      </c>
      <c r="H41" s="2" t="s">
        <v>34</v>
      </c>
      <c r="I41" s="2" t="s">
        <v>29</v>
      </c>
      <c r="J41" s="2" t="s">
        <v>45</v>
      </c>
      <c r="K41" s="2">
        <v>150000</v>
      </c>
      <c r="L41" s="2">
        <v>34000</v>
      </c>
      <c r="M41" s="2">
        <v>6000</v>
      </c>
      <c r="N41" s="2">
        <v>10000</v>
      </c>
      <c r="O41" s="18">
        <f t="shared" si="0"/>
        <v>200000</v>
      </c>
      <c r="P41" s="2" t="s">
        <v>30</v>
      </c>
      <c r="Q41" s="2" t="s">
        <v>1341</v>
      </c>
      <c r="R41" s="2">
        <f t="shared" si="3"/>
        <v>34000</v>
      </c>
      <c r="S41" s="2">
        <f t="shared" si="3"/>
        <v>6000</v>
      </c>
      <c r="T41" s="2">
        <f t="shared" si="2"/>
        <v>40000</v>
      </c>
      <c r="U41" s="11">
        <v>36579</v>
      </c>
      <c r="V41" s="2"/>
    </row>
    <row r="42" spans="4:22" ht="15.75">
      <c r="D42" s="2">
        <v>33</v>
      </c>
      <c r="E42" s="21" t="s">
        <v>1342</v>
      </c>
      <c r="F42" s="2" t="s">
        <v>1278</v>
      </c>
      <c r="G42" s="2" t="s">
        <v>28</v>
      </c>
      <c r="H42" s="2" t="s">
        <v>34</v>
      </c>
      <c r="I42" s="2" t="s">
        <v>39</v>
      </c>
      <c r="J42" s="2" t="s">
        <v>45</v>
      </c>
      <c r="K42" s="2">
        <v>24000</v>
      </c>
      <c r="L42" s="2">
        <v>2000</v>
      </c>
      <c r="M42" s="2">
        <v>6000</v>
      </c>
      <c r="N42" s="2"/>
      <c r="O42" s="18">
        <f t="shared" si="0"/>
        <v>32000</v>
      </c>
      <c r="P42" s="2" t="s">
        <v>46</v>
      </c>
      <c r="Q42" s="2" t="s">
        <v>33</v>
      </c>
      <c r="R42" s="2">
        <f t="shared" si="3"/>
        <v>2000</v>
      </c>
      <c r="S42" s="2">
        <f t="shared" si="3"/>
        <v>6000</v>
      </c>
      <c r="T42" s="2">
        <f t="shared" si="2"/>
        <v>8000</v>
      </c>
      <c r="U42" s="11">
        <v>36600</v>
      </c>
      <c r="V42" s="2"/>
    </row>
    <row r="43" spans="4:22" ht="15.75">
      <c r="D43" s="2">
        <v>34</v>
      </c>
      <c r="E43" s="22" t="s">
        <v>1343</v>
      </c>
      <c r="F43" s="2" t="s">
        <v>1344</v>
      </c>
      <c r="G43" s="2" t="s">
        <v>28</v>
      </c>
      <c r="H43" s="2" t="s">
        <v>34</v>
      </c>
      <c r="I43" s="2" t="s">
        <v>29</v>
      </c>
      <c r="J43" s="2" t="s">
        <v>548</v>
      </c>
      <c r="K43" s="2">
        <v>36000</v>
      </c>
      <c r="L43" s="2">
        <v>3600</v>
      </c>
      <c r="M43" s="2">
        <v>6000</v>
      </c>
      <c r="N43" s="2"/>
      <c r="O43" s="18">
        <f t="shared" si="0"/>
        <v>45600</v>
      </c>
      <c r="P43" s="2" t="s">
        <v>86</v>
      </c>
      <c r="Q43" s="2" t="s">
        <v>1345</v>
      </c>
      <c r="R43" s="2">
        <f t="shared" si="3"/>
        <v>3600</v>
      </c>
      <c r="S43" s="2">
        <f t="shared" si="3"/>
        <v>6000</v>
      </c>
      <c r="T43" s="2">
        <f t="shared" si="2"/>
        <v>9600</v>
      </c>
      <c r="U43" s="11">
        <v>36600</v>
      </c>
      <c r="V43" s="2"/>
    </row>
    <row r="44" spans="4:22" ht="15.75">
      <c r="D44" s="2">
        <v>35</v>
      </c>
      <c r="E44" s="21" t="s">
        <v>1346</v>
      </c>
      <c r="F44" s="2" t="s">
        <v>1347</v>
      </c>
      <c r="G44" s="2" t="s">
        <v>28</v>
      </c>
      <c r="H44" s="2" t="s">
        <v>34</v>
      </c>
      <c r="I44" s="2" t="s">
        <v>29</v>
      </c>
      <c r="J44" s="2" t="s">
        <v>120</v>
      </c>
      <c r="K44" s="2">
        <v>40000</v>
      </c>
      <c r="L44" s="2">
        <v>4000</v>
      </c>
      <c r="M44" s="2">
        <v>6000</v>
      </c>
      <c r="N44" s="2"/>
      <c r="O44" s="18">
        <f t="shared" si="0"/>
        <v>50000</v>
      </c>
      <c r="P44" s="2" t="s">
        <v>46</v>
      </c>
      <c r="Q44" s="2" t="s">
        <v>1328</v>
      </c>
      <c r="R44" s="2">
        <f t="shared" si="3"/>
        <v>4000</v>
      </c>
      <c r="S44" s="2">
        <f t="shared" si="3"/>
        <v>6000</v>
      </c>
      <c r="T44" s="2">
        <f t="shared" si="2"/>
        <v>10000</v>
      </c>
      <c r="U44" s="11">
        <v>36600</v>
      </c>
      <c r="V44" s="2"/>
    </row>
    <row r="45" spans="4:22" ht="15.75">
      <c r="D45" s="2">
        <v>36</v>
      </c>
      <c r="E45" s="21" t="s">
        <v>1348</v>
      </c>
      <c r="F45" s="2" t="s">
        <v>1349</v>
      </c>
      <c r="G45" s="2" t="s">
        <v>28</v>
      </c>
      <c r="H45" s="2" t="s">
        <v>34</v>
      </c>
      <c r="I45" s="2" t="s">
        <v>29</v>
      </c>
      <c r="J45" s="2" t="s">
        <v>1350</v>
      </c>
      <c r="K45" s="2">
        <v>26250</v>
      </c>
      <c r="L45" s="2">
        <v>2750</v>
      </c>
      <c r="M45" s="2">
        <v>6000</v>
      </c>
      <c r="N45" s="2"/>
      <c r="O45" s="18">
        <f t="shared" si="0"/>
        <v>35000</v>
      </c>
      <c r="P45" s="2" t="s">
        <v>86</v>
      </c>
      <c r="Q45" s="2" t="s">
        <v>302</v>
      </c>
      <c r="R45" s="2">
        <f t="shared" si="3"/>
        <v>2750</v>
      </c>
      <c r="S45" s="2">
        <f t="shared" si="3"/>
        <v>6000</v>
      </c>
      <c r="T45" s="2">
        <f t="shared" si="2"/>
        <v>8750</v>
      </c>
      <c r="U45" s="11">
        <v>36600</v>
      </c>
      <c r="V45" s="2"/>
    </row>
    <row r="46" spans="4:22" ht="15.75">
      <c r="D46" s="2">
        <v>37</v>
      </c>
      <c r="E46" s="21" t="s">
        <v>1351</v>
      </c>
      <c r="F46" s="2" t="s">
        <v>1322</v>
      </c>
      <c r="G46" s="2" t="s">
        <v>28</v>
      </c>
      <c r="H46" s="2" t="s">
        <v>34</v>
      </c>
      <c r="I46" s="2" t="s">
        <v>29</v>
      </c>
      <c r="J46" s="2" t="s">
        <v>295</v>
      </c>
      <c r="K46" s="2">
        <v>265500</v>
      </c>
      <c r="L46" s="2">
        <v>34000</v>
      </c>
      <c r="M46" s="2">
        <v>6000</v>
      </c>
      <c r="N46" s="2"/>
      <c r="O46" s="18">
        <f t="shared" si="0"/>
        <v>305500</v>
      </c>
      <c r="P46" s="2" t="s">
        <v>906</v>
      </c>
      <c r="Q46" s="2" t="s">
        <v>1324</v>
      </c>
      <c r="R46" s="2">
        <f t="shared" si="3"/>
        <v>34000</v>
      </c>
      <c r="S46" s="2">
        <f t="shared" si="3"/>
        <v>6000</v>
      </c>
      <c r="T46" s="2">
        <f t="shared" si="2"/>
        <v>40000</v>
      </c>
      <c r="U46" s="11">
        <v>36607</v>
      </c>
      <c r="V46" s="2"/>
    </row>
    <row r="47" spans="4:22" ht="15.75">
      <c r="D47" s="2">
        <v>38</v>
      </c>
      <c r="E47" s="21" t="s">
        <v>1352</v>
      </c>
      <c r="F47" s="2" t="s">
        <v>1353</v>
      </c>
      <c r="G47" s="2" t="s">
        <v>28</v>
      </c>
      <c r="H47" s="2" t="s">
        <v>34</v>
      </c>
      <c r="I47" s="2" t="s">
        <v>39</v>
      </c>
      <c r="J47" s="2" t="s">
        <v>54</v>
      </c>
      <c r="K47" s="2">
        <v>40000</v>
      </c>
      <c r="L47" s="2">
        <v>4000</v>
      </c>
      <c r="M47" s="2">
        <v>6000</v>
      </c>
      <c r="N47" s="2"/>
      <c r="O47" s="18">
        <f t="shared" si="0"/>
        <v>50000</v>
      </c>
      <c r="P47" s="2" t="s">
        <v>46</v>
      </c>
      <c r="Q47" s="2" t="s">
        <v>33</v>
      </c>
      <c r="R47" s="2">
        <f t="shared" si="3"/>
        <v>4000</v>
      </c>
      <c r="S47" s="2">
        <f t="shared" si="3"/>
        <v>6000</v>
      </c>
      <c r="T47" s="2">
        <f t="shared" si="2"/>
        <v>10000</v>
      </c>
      <c r="U47" s="11">
        <v>36607</v>
      </c>
      <c r="V47" s="2"/>
    </row>
    <row r="48" spans="4:22" ht="15.75">
      <c r="D48" s="2">
        <v>39</v>
      </c>
      <c r="E48" s="21" t="s">
        <v>1354</v>
      </c>
      <c r="F48" s="2" t="s">
        <v>1355</v>
      </c>
      <c r="G48" s="2" t="s">
        <v>28</v>
      </c>
      <c r="H48" s="2" t="s">
        <v>34</v>
      </c>
      <c r="I48" s="2" t="s">
        <v>29</v>
      </c>
      <c r="J48" s="2" t="s">
        <v>933</v>
      </c>
      <c r="K48" s="2">
        <v>40000</v>
      </c>
      <c r="L48" s="2">
        <v>4000</v>
      </c>
      <c r="M48" s="2">
        <v>6000</v>
      </c>
      <c r="N48" s="2"/>
      <c r="O48" s="18">
        <f t="shared" si="0"/>
        <v>50000</v>
      </c>
      <c r="P48" s="2" t="s">
        <v>86</v>
      </c>
      <c r="Q48" s="2" t="s">
        <v>1301</v>
      </c>
      <c r="R48" s="2">
        <f t="shared" si="3"/>
        <v>4000</v>
      </c>
      <c r="S48" s="2">
        <f t="shared" si="3"/>
        <v>6000</v>
      </c>
      <c r="T48" s="2">
        <f t="shared" si="2"/>
        <v>10000</v>
      </c>
      <c r="U48" s="11">
        <v>36609</v>
      </c>
      <c r="V48" s="2"/>
    </row>
    <row r="49" spans="4:22" ht="15.75">
      <c r="D49" s="2">
        <v>40</v>
      </c>
      <c r="E49" s="21" t="s">
        <v>1356</v>
      </c>
      <c r="F49" s="2" t="s">
        <v>1357</v>
      </c>
      <c r="G49" s="2" t="s">
        <v>28</v>
      </c>
      <c r="H49" s="2" t="s">
        <v>34</v>
      </c>
      <c r="I49" s="2" t="s">
        <v>29</v>
      </c>
      <c r="J49" s="2" t="s">
        <v>1358</v>
      </c>
      <c r="K49" s="2">
        <v>96000</v>
      </c>
      <c r="L49" s="2">
        <v>19600</v>
      </c>
      <c r="M49" s="2">
        <v>6000</v>
      </c>
      <c r="N49" s="2"/>
      <c r="O49" s="18">
        <f t="shared" si="0"/>
        <v>121600</v>
      </c>
      <c r="P49" s="2" t="s">
        <v>46</v>
      </c>
      <c r="Q49" s="2" t="s">
        <v>1328</v>
      </c>
      <c r="R49" s="2">
        <f t="shared" si="3"/>
        <v>19600</v>
      </c>
      <c r="S49" s="2">
        <f t="shared" si="3"/>
        <v>6000</v>
      </c>
      <c r="T49" s="2">
        <f t="shared" si="2"/>
        <v>25600</v>
      </c>
      <c r="U49" s="11">
        <v>36609</v>
      </c>
      <c r="V49" s="2"/>
    </row>
    <row r="50" spans="4:22" ht="15.75">
      <c r="D50" s="2">
        <v>41</v>
      </c>
      <c r="E50" s="21" t="s">
        <v>1359</v>
      </c>
      <c r="F50" s="2" t="s">
        <v>1360</v>
      </c>
      <c r="G50" s="2" t="s">
        <v>28</v>
      </c>
      <c r="H50" s="2" t="s">
        <v>34</v>
      </c>
      <c r="I50" s="2" t="s">
        <v>29</v>
      </c>
      <c r="J50" s="2" t="s">
        <v>1361</v>
      </c>
      <c r="K50" s="2">
        <v>46224</v>
      </c>
      <c r="L50" s="2">
        <v>6323</v>
      </c>
      <c r="M50" s="2">
        <v>6000</v>
      </c>
      <c r="N50" s="2"/>
      <c r="O50" s="18">
        <f t="shared" si="0"/>
        <v>58547</v>
      </c>
      <c r="P50" s="2" t="s">
        <v>383</v>
      </c>
      <c r="Q50" s="2" t="s">
        <v>556</v>
      </c>
      <c r="R50" s="2">
        <f t="shared" si="3"/>
        <v>6323</v>
      </c>
      <c r="S50" s="2">
        <f t="shared" si="3"/>
        <v>6000</v>
      </c>
      <c r="T50" s="2">
        <f t="shared" si="2"/>
        <v>12323</v>
      </c>
      <c r="U50" s="11">
        <v>36615</v>
      </c>
      <c r="V50" s="2"/>
    </row>
    <row r="51" spans="4:22" ht="15.75">
      <c r="D51" s="2">
        <v>42</v>
      </c>
      <c r="E51" s="21" t="s">
        <v>1362</v>
      </c>
      <c r="F51" s="2" t="s">
        <v>1363</v>
      </c>
      <c r="G51" s="2" t="s">
        <v>28</v>
      </c>
      <c r="H51" s="2" t="s">
        <v>1364</v>
      </c>
      <c r="I51" s="2" t="s">
        <v>29</v>
      </c>
      <c r="J51" s="2" t="s">
        <v>1365</v>
      </c>
      <c r="K51" s="2">
        <v>69000</v>
      </c>
      <c r="L51" s="2">
        <v>12400</v>
      </c>
      <c r="M51" s="2">
        <v>6000</v>
      </c>
      <c r="N51" s="2"/>
      <c r="O51" s="18">
        <f t="shared" si="0"/>
        <v>87400</v>
      </c>
      <c r="P51" s="2" t="s">
        <v>1366</v>
      </c>
      <c r="Q51" s="2" t="s">
        <v>1367</v>
      </c>
      <c r="R51" s="2">
        <f t="shared" si="3"/>
        <v>12400</v>
      </c>
      <c r="S51" s="2">
        <f t="shared" si="3"/>
        <v>6000</v>
      </c>
      <c r="T51" s="2">
        <f t="shared" si="2"/>
        <v>18400</v>
      </c>
      <c r="U51" s="11">
        <v>36613</v>
      </c>
      <c r="V51" s="2"/>
    </row>
    <row r="52" spans="4:22" ht="15.75">
      <c r="D52" s="2">
        <v>43</v>
      </c>
      <c r="E52" s="21" t="s">
        <v>1368</v>
      </c>
      <c r="F52" s="2" t="s">
        <v>800</v>
      </c>
      <c r="G52" s="2" t="s">
        <v>28</v>
      </c>
      <c r="H52" s="2" t="s">
        <v>34</v>
      </c>
      <c r="I52" s="2" t="s">
        <v>29</v>
      </c>
      <c r="J52" s="2" t="s">
        <v>54</v>
      </c>
      <c r="K52" s="2">
        <v>40000</v>
      </c>
      <c r="L52" s="2">
        <v>2000</v>
      </c>
      <c r="M52" s="2">
        <v>6000</v>
      </c>
      <c r="N52" s="2"/>
      <c r="O52" s="18">
        <f t="shared" si="0"/>
        <v>48000</v>
      </c>
      <c r="P52" s="2" t="s">
        <v>194</v>
      </c>
      <c r="Q52" s="2" t="s">
        <v>217</v>
      </c>
      <c r="R52" s="2">
        <f t="shared" si="3"/>
        <v>2000</v>
      </c>
      <c r="S52" s="2">
        <f t="shared" si="3"/>
        <v>6000</v>
      </c>
      <c r="T52" s="2">
        <f t="shared" si="2"/>
        <v>8000</v>
      </c>
      <c r="U52" s="11">
        <v>36616</v>
      </c>
      <c r="V52" s="2"/>
    </row>
    <row r="53" spans="4:22" ht="15.75">
      <c r="D53" s="2">
        <v>44</v>
      </c>
      <c r="E53" s="21" t="s">
        <v>1369</v>
      </c>
      <c r="F53" s="18" t="s">
        <v>800</v>
      </c>
      <c r="G53" s="2" t="s">
        <v>28</v>
      </c>
      <c r="H53" s="2" t="s">
        <v>34</v>
      </c>
      <c r="I53" s="2" t="s">
        <v>29</v>
      </c>
      <c r="J53" s="2" t="s">
        <v>1370</v>
      </c>
      <c r="K53" s="2">
        <v>37500</v>
      </c>
      <c r="L53" s="2">
        <v>4000</v>
      </c>
      <c r="M53" s="2">
        <v>6000</v>
      </c>
      <c r="N53" s="2">
        <v>2500</v>
      </c>
      <c r="O53" s="18">
        <f t="shared" si="0"/>
        <v>50000</v>
      </c>
      <c r="P53" s="18" t="s">
        <v>194</v>
      </c>
      <c r="Q53" s="2" t="s">
        <v>217</v>
      </c>
      <c r="R53" s="2">
        <f t="shared" si="3"/>
        <v>4000</v>
      </c>
      <c r="S53" s="2">
        <f t="shared" si="3"/>
        <v>6000</v>
      </c>
      <c r="T53" s="2">
        <f t="shared" si="2"/>
        <v>10000</v>
      </c>
      <c r="U53" s="11">
        <v>36616</v>
      </c>
      <c r="V53" s="2"/>
    </row>
    <row r="54" spans="4:22" ht="15.75">
      <c r="D54" s="2">
        <v>45</v>
      </c>
      <c r="E54" s="21" t="s">
        <v>1371</v>
      </c>
      <c r="F54" s="2" t="s">
        <v>1372</v>
      </c>
      <c r="G54" s="2" t="s">
        <v>28</v>
      </c>
      <c r="H54" s="2" t="s">
        <v>34</v>
      </c>
      <c r="I54" s="2" t="s">
        <v>29</v>
      </c>
      <c r="J54" s="2" t="s">
        <v>755</v>
      </c>
      <c r="K54" s="18"/>
      <c r="L54" s="2">
        <v>6019</v>
      </c>
      <c r="M54" s="2">
        <v>6000</v>
      </c>
      <c r="N54" s="2"/>
      <c r="O54" s="18">
        <f t="shared" si="0"/>
        <v>12019</v>
      </c>
      <c r="P54" s="2" t="s">
        <v>46</v>
      </c>
      <c r="Q54" s="2" t="s">
        <v>1328</v>
      </c>
      <c r="R54" s="2">
        <f t="shared" si="3"/>
        <v>6019</v>
      </c>
      <c r="S54" s="2">
        <f t="shared" si="3"/>
        <v>6000</v>
      </c>
      <c r="T54" s="2">
        <f t="shared" si="2"/>
        <v>12019</v>
      </c>
      <c r="U54" s="11">
        <v>36616</v>
      </c>
      <c r="V54" s="2"/>
    </row>
    <row r="55" spans="4:22" ht="15.75">
      <c r="D55" s="2">
        <v>46</v>
      </c>
      <c r="E55" s="21" t="s">
        <v>1394</v>
      </c>
      <c r="F55" s="2" t="s">
        <v>1395</v>
      </c>
      <c r="G55" s="2" t="s">
        <v>28</v>
      </c>
      <c r="H55" s="2" t="s">
        <v>34</v>
      </c>
      <c r="I55" s="2" t="s">
        <v>29</v>
      </c>
      <c r="J55" s="2" t="s">
        <v>1365</v>
      </c>
      <c r="K55" s="2">
        <v>30000</v>
      </c>
      <c r="L55" s="2">
        <v>1500</v>
      </c>
      <c r="M55" s="2">
        <v>6000</v>
      </c>
      <c r="N55" s="2"/>
      <c r="O55" s="18">
        <f t="shared" si="0"/>
        <v>37500</v>
      </c>
      <c r="P55" s="2" t="s">
        <v>194</v>
      </c>
      <c r="Q55" s="2" t="s">
        <v>1251</v>
      </c>
      <c r="R55" s="2">
        <f t="shared" si="3"/>
        <v>1500</v>
      </c>
      <c r="S55" s="2">
        <f t="shared" si="3"/>
        <v>6000</v>
      </c>
      <c r="T55" s="2">
        <f t="shared" si="2"/>
        <v>7500</v>
      </c>
      <c r="U55" s="11">
        <v>36616</v>
      </c>
      <c r="V55" s="2"/>
    </row>
    <row r="56" spans="4:22" ht="15.75">
      <c r="D56" s="2">
        <v>47</v>
      </c>
      <c r="E56" s="21" t="s">
        <v>1396</v>
      </c>
      <c r="F56" s="2" t="s">
        <v>1397</v>
      </c>
      <c r="G56" s="2" t="s">
        <v>28</v>
      </c>
      <c r="H56" s="2" t="s">
        <v>34</v>
      </c>
      <c r="I56" s="2" t="s">
        <v>29</v>
      </c>
      <c r="J56" s="2" t="s">
        <v>1032</v>
      </c>
      <c r="K56" s="2">
        <v>30000</v>
      </c>
      <c r="L56" s="2">
        <v>1500</v>
      </c>
      <c r="M56" s="2">
        <v>6000</v>
      </c>
      <c r="N56" s="2"/>
      <c r="O56" s="18">
        <f t="shared" si="0"/>
        <v>37500</v>
      </c>
      <c r="P56" s="2" t="s">
        <v>194</v>
      </c>
      <c r="Q56" s="2" t="s">
        <v>1251</v>
      </c>
      <c r="R56" s="2">
        <f t="shared" si="3"/>
        <v>1500</v>
      </c>
      <c r="S56" s="2">
        <f t="shared" si="3"/>
        <v>6000</v>
      </c>
      <c r="T56" s="2">
        <f t="shared" si="2"/>
        <v>7500</v>
      </c>
      <c r="U56" s="11">
        <v>36616</v>
      </c>
      <c r="V56" s="2"/>
    </row>
    <row r="57" spans="4:22" ht="15.75">
      <c r="D57" s="2">
        <v>48</v>
      </c>
      <c r="E57" s="21" t="s">
        <v>1398</v>
      </c>
      <c r="F57" s="2" t="s">
        <v>1399</v>
      </c>
      <c r="G57" s="2" t="s">
        <v>28</v>
      </c>
      <c r="H57" s="2" t="s">
        <v>34</v>
      </c>
      <c r="I57" s="2" t="s">
        <v>29</v>
      </c>
      <c r="J57" s="2" t="s">
        <v>1400</v>
      </c>
      <c r="K57" s="2">
        <v>45000</v>
      </c>
      <c r="L57" s="2">
        <v>3000</v>
      </c>
      <c r="M57" s="2">
        <v>6000</v>
      </c>
      <c r="N57" s="2"/>
      <c r="O57" s="18">
        <f t="shared" si="0"/>
        <v>54000</v>
      </c>
      <c r="P57" s="2" t="s">
        <v>46</v>
      </c>
      <c r="Q57" s="2" t="s">
        <v>1328</v>
      </c>
      <c r="R57" s="2">
        <f t="shared" si="3"/>
        <v>3000</v>
      </c>
      <c r="S57" s="2">
        <f t="shared" si="3"/>
        <v>6000</v>
      </c>
      <c r="T57" s="2">
        <f t="shared" si="2"/>
        <v>9000</v>
      </c>
      <c r="U57" s="11">
        <v>36616</v>
      </c>
      <c r="V57" s="2"/>
    </row>
    <row r="58" spans="4:22" ht="15.75">
      <c r="D58" s="2">
        <v>49</v>
      </c>
      <c r="E58" s="21" t="s">
        <v>1401</v>
      </c>
      <c r="F58" s="2" t="s">
        <v>1402</v>
      </c>
      <c r="G58" s="2" t="s">
        <v>28</v>
      </c>
      <c r="H58" s="2" t="s">
        <v>1364</v>
      </c>
      <c r="I58" s="2" t="s">
        <v>29</v>
      </c>
      <c r="J58" s="2" t="s">
        <v>1304</v>
      </c>
      <c r="K58" s="2">
        <v>128939</v>
      </c>
      <c r="L58" s="2">
        <v>19787</v>
      </c>
      <c r="M58" s="2">
        <v>6000</v>
      </c>
      <c r="N58" s="2"/>
      <c r="O58" s="18">
        <f t="shared" si="0"/>
        <v>154726</v>
      </c>
      <c r="P58" s="2" t="s">
        <v>46</v>
      </c>
      <c r="Q58" s="2" t="s">
        <v>2954</v>
      </c>
      <c r="R58" s="2">
        <f t="shared" si="3"/>
        <v>19787</v>
      </c>
      <c r="S58" s="2">
        <f t="shared" si="3"/>
        <v>6000</v>
      </c>
      <c r="T58" s="2">
        <f t="shared" si="2"/>
        <v>25787</v>
      </c>
      <c r="U58" s="11">
        <v>36616</v>
      </c>
      <c r="V58" s="2"/>
    </row>
    <row r="59" spans="4:22" ht="15.75">
      <c r="D59" s="2">
        <v>50</v>
      </c>
      <c r="E59" s="21" t="s">
        <v>1403</v>
      </c>
      <c r="F59" s="2" t="s">
        <v>1404</v>
      </c>
      <c r="G59" s="2" t="s">
        <v>28</v>
      </c>
      <c r="H59" s="2" t="s">
        <v>34</v>
      </c>
      <c r="I59" s="2" t="s">
        <v>29</v>
      </c>
      <c r="J59" s="2" t="s">
        <v>1365</v>
      </c>
      <c r="K59" s="2"/>
      <c r="L59" s="2"/>
      <c r="M59" s="2"/>
      <c r="N59" s="2"/>
      <c r="O59" s="18">
        <f t="shared" si="0"/>
        <v>0</v>
      </c>
      <c r="P59" s="2" t="s">
        <v>194</v>
      </c>
      <c r="Q59" s="2" t="s">
        <v>2955</v>
      </c>
      <c r="R59" s="2">
        <f t="shared" si="3"/>
        <v>0</v>
      </c>
      <c r="S59" s="2">
        <f t="shared" si="3"/>
        <v>0</v>
      </c>
      <c r="T59" s="2">
        <f t="shared" si="2"/>
        <v>0</v>
      </c>
      <c r="U59" s="11">
        <v>36616</v>
      </c>
      <c r="V59" s="2"/>
    </row>
    <row r="60" spans="4:22" ht="15.75">
      <c r="D60" s="2">
        <v>51</v>
      </c>
      <c r="E60" s="21" t="s">
        <v>1405</v>
      </c>
      <c r="F60" s="2" t="s">
        <v>1404</v>
      </c>
      <c r="G60" s="2" t="s">
        <v>28</v>
      </c>
      <c r="H60" s="2" t="s">
        <v>34</v>
      </c>
      <c r="I60" s="2" t="s">
        <v>29</v>
      </c>
      <c r="J60" s="2" t="s">
        <v>1365</v>
      </c>
      <c r="K60" s="2"/>
      <c r="L60" s="2"/>
      <c r="M60" s="2"/>
      <c r="N60" s="2"/>
      <c r="O60" s="18">
        <f t="shared" si="0"/>
        <v>0</v>
      </c>
      <c r="P60" s="2" t="s">
        <v>194</v>
      </c>
      <c r="Q60" s="2" t="s">
        <v>2955</v>
      </c>
      <c r="R60" s="2">
        <f t="shared" si="3"/>
        <v>0</v>
      </c>
      <c r="S60" s="2">
        <f t="shared" si="3"/>
        <v>0</v>
      </c>
      <c r="T60" s="2">
        <f t="shared" si="2"/>
        <v>0</v>
      </c>
      <c r="U60" s="11">
        <v>36616</v>
      </c>
      <c r="V60" s="2"/>
    </row>
    <row r="61" spans="4:22" ht="15.75">
      <c r="D61" s="2">
        <v>52</v>
      </c>
      <c r="E61" s="21" t="s">
        <v>1406</v>
      </c>
      <c r="F61" s="2" t="s">
        <v>1404</v>
      </c>
      <c r="G61" s="2" t="s">
        <v>28</v>
      </c>
      <c r="H61" s="2" t="s">
        <v>34</v>
      </c>
      <c r="I61" s="2" t="s">
        <v>29</v>
      </c>
      <c r="J61" s="2" t="s">
        <v>1365</v>
      </c>
      <c r="K61" s="2"/>
      <c r="L61" s="2"/>
      <c r="M61" s="2"/>
      <c r="N61" s="2"/>
      <c r="O61" s="18">
        <f t="shared" si="0"/>
        <v>0</v>
      </c>
      <c r="P61" s="2" t="s">
        <v>194</v>
      </c>
      <c r="Q61" s="2" t="s">
        <v>2955</v>
      </c>
      <c r="R61" s="2">
        <f t="shared" si="3"/>
        <v>0</v>
      </c>
      <c r="S61" s="2">
        <f t="shared" si="3"/>
        <v>0</v>
      </c>
      <c r="T61" s="2">
        <f t="shared" si="2"/>
        <v>0</v>
      </c>
      <c r="U61" s="11">
        <v>36616</v>
      </c>
      <c r="V61" s="2"/>
    </row>
    <row r="62" spans="4:22" ht="15.75">
      <c r="D62" s="2">
        <v>53</v>
      </c>
      <c r="E62" s="21" t="s">
        <v>1407</v>
      </c>
      <c r="F62" s="2" t="s">
        <v>1408</v>
      </c>
      <c r="G62" s="2" t="s">
        <v>28</v>
      </c>
      <c r="H62" s="2" t="s">
        <v>34</v>
      </c>
      <c r="I62" s="2" t="s">
        <v>29</v>
      </c>
      <c r="J62" s="2" t="s">
        <v>1263</v>
      </c>
      <c r="K62" s="2">
        <v>38000</v>
      </c>
      <c r="L62" s="2">
        <v>1600</v>
      </c>
      <c r="M62" s="2">
        <v>6000</v>
      </c>
      <c r="N62" s="2"/>
      <c r="O62" s="18">
        <f t="shared" si="0"/>
        <v>45600</v>
      </c>
      <c r="P62" s="2" t="s">
        <v>194</v>
      </c>
      <c r="Q62" s="2" t="s">
        <v>365</v>
      </c>
      <c r="R62" s="2">
        <f t="shared" si="3"/>
        <v>1600</v>
      </c>
      <c r="S62" s="2">
        <f t="shared" si="3"/>
        <v>6000</v>
      </c>
      <c r="T62" s="2">
        <f t="shared" si="2"/>
        <v>7600</v>
      </c>
      <c r="U62" s="11">
        <v>36616</v>
      </c>
      <c r="V62" s="2"/>
    </row>
    <row r="63" spans="4:22" ht="15.75">
      <c r="D63" s="2">
        <v>54</v>
      </c>
      <c r="E63" s="21" t="s">
        <v>1409</v>
      </c>
      <c r="F63" s="2" t="s">
        <v>1410</v>
      </c>
      <c r="G63" s="2" t="s">
        <v>28</v>
      </c>
      <c r="H63" s="2" t="s">
        <v>34</v>
      </c>
      <c r="I63" s="2" t="s">
        <v>29</v>
      </c>
      <c r="J63" s="2"/>
      <c r="K63" s="2">
        <v>40000</v>
      </c>
      <c r="L63" s="2">
        <v>2000</v>
      </c>
      <c r="M63" s="2">
        <v>6000</v>
      </c>
      <c r="N63" s="2"/>
      <c r="O63" s="18">
        <f t="shared" si="0"/>
        <v>48000</v>
      </c>
      <c r="P63" s="2" t="s">
        <v>194</v>
      </c>
      <c r="Q63" s="2" t="s">
        <v>365</v>
      </c>
      <c r="R63" s="2">
        <f t="shared" si="3"/>
        <v>2000</v>
      </c>
      <c r="S63" s="2">
        <f t="shared" si="3"/>
        <v>6000</v>
      </c>
      <c r="T63" s="2">
        <f t="shared" si="2"/>
        <v>8000</v>
      </c>
      <c r="U63" s="11">
        <v>36616</v>
      </c>
      <c r="V63" s="2"/>
    </row>
    <row r="64" spans="4:22" ht="15.75">
      <c r="D64" s="2">
        <v>55</v>
      </c>
      <c r="E64" s="21" t="s">
        <v>1411</v>
      </c>
      <c r="F64" s="2" t="s">
        <v>1397</v>
      </c>
      <c r="G64" s="2" t="s">
        <v>28</v>
      </c>
      <c r="H64" s="2" t="s">
        <v>34</v>
      </c>
      <c r="I64" s="2" t="s">
        <v>29</v>
      </c>
      <c r="J64" s="2" t="s">
        <v>1032</v>
      </c>
      <c r="K64" s="2">
        <v>47500</v>
      </c>
      <c r="L64" s="2">
        <v>3500</v>
      </c>
      <c r="M64" s="2">
        <v>6000</v>
      </c>
      <c r="N64" s="2"/>
      <c r="O64" s="18">
        <f t="shared" si="0"/>
        <v>57000</v>
      </c>
      <c r="P64" s="2" t="s">
        <v>194</v>
      </c>
      <c r="Q64" s="2" t="s">
        <v>1251</v>
      </c>
      <c r="R64" s="2">
        <f t="shared" si="3"/>
        <v>3500</v>
      </c>
      <c r="S64" s="2">
        <f t="shared" si="3"/>
        <v>6000</v>
      </c>
      <c r="T64" s="2">
        <f t="shared" si="2"/>
        <v>9500</v>
      </c>
      <c r="U64" s="11">
        <v>36616</v>
      </c>
      <c r="V64" s="2"/>
    </row>
    <row r="65" spans="4:22" ht="15.75">
      <c r="D65" s="2">
        <v>56</v>
      </c>
      <c r="E65" s="21" t="s">
        <v>1412</v>
      </c>
      <c r="F65" s="2" t="s">
        <v>1413</v>
      </c>
      <c r="G65" s="2" t="s">
        <v>28</v>
      </c>
      <c r="H65" s="2" t="s">
        <v>34</v>
      </c>
      <c r="I65" s="2" t="s">
        <v>29</v>
      </c>
      <c r="J65" s="2" t="s">
        <v>1032</v>
      </c>
      <c r="K65" s="2">
        <v>50000</v>
      </c>
      <c r="L65" s="2">
        <v>4000</v>
      </c>
      <c r="M65" s="2">
        <v>6000</v>
      </c>
      <c r="N65" s="2"/>
      <c r="O65" s="18">
        <f t="shared" si="0"/>
        <v>60000</v>
      </c>
      <c r="P65" s="2" t="s">
        <v>194</v>
      </c>
      <c r="Q65" s="2" t="s">
        <v>1251</v>
      </c>
      <c r="R65" s="2">
        <f t="shared" si="3"/>
        <v>4000</v>
      </c>
      <c r="S65" s="2">
        <f t="shared" si="3"/>
        <v>6000</v>
      </c>
      <c r="T65" s="2">
        <f t="shared" si="2"/>
        <v>10000</v>
      </c>
      <c r="U65" s="11">
        <v>36616</v>
      </c>
      <c r="V65" s="2"/>
    </row>
    <row r="66" spans="4:22" ht="15.75">
      <c r="D66" s="2">
        <v>57</v>
      </c>
      <c r="E66" s="21" t="s">
        <v>1414</v>
      </c>
      <c r="F66" s="2" t="s">
        <v>1415</v>
      </c>
      <c r="G66" s="2" t="s">
        <v>28</v>
      </c>
      <c r="H66" s="2" t="s">
        <v>34</v>
      </c>
      <c r="I66" s="2" t="s">
        <v>29</v>
      </c>
      <c r="J66" s="2" t="s">
        <v>1289</v>
      </c>
      <c r="K66" s="2">
        <v>40000</v>
      </c>
      <c r="L66" s="2">
        <v>2000</v>
      </c>
      <c r="M66" s="2">
        <v>6000</v>
      </c>
      <c r="N66" s="2"/>
      <c r="O66" s="18">
        <f t="shared" si="0"/>
        <v>48000</v>
      </c>
      <c r="P66" s="2" t="s">
        <v>86</v>
      </c>
      <c r="Q66" s="2" t="s">
        <v>2956</v>
      </c>
      <c r="R66" s="2">
        <f t="shared" si="3"/>
        <v>2000</v>
      </c>
      <c r="S66" s="2">
        <f t="shared" si="3"/>
        <v>6000</v>
      </c>
      <c r="T66" s="2">
        <f t="shared" si="2"/>
        <v>8000</v>
      </c>
      <c r="U66" s="11">
        <v>36616</v>
      </c>
      <c r="V66" s="2"/>
    </row>
    <row r="67" spans="4:22" ht="15.75">
      <c r="D67" s="2">
        <v>58</v>
      </c>
      <c r="E67" s="21" t="s">
        <v>1416</v>
      </c>
      <c r="F67" s="2" t="s">
        <v>1417</v>
      </c>
      <c r="G67" s="2" t="s">
        <v>28</v>
      </c>
      <c r="H67" s="2" t="s">
        <v>34</v>
      </c>
      <c r="I67" s="2" t="s">
        <v>39</v>
      </c>
      <c r="J67" s="2" t="s">
        <v>1418</v>
      </c>
      <c r="K67" s="2">
        <v>50000</v>
      </c>
      <c r="L67" s="2">
        <v>4000</v>
      </c>
      <c r="M67" s="2">
        <v>6000</v>
      </c>
      <c r="N67" s="2"/>
      <c r="O67" s="18">
        <f t="shared" si="0"/>
        <v>60000</v>
      </c>
      <c r="P67" s="2" t="s">
        <v>194</v>
      </c>
      <c r="Q67" s="2" t="s">
        <v>306</v>
      </c>
      <c r="R67" s="2">
        <f t="shared" si="3"/>
        <v>4000</v>
      </c>
      <c r="S67" s="2">
        <f t="shared" si="3"/>
        <v>6000</v>
      </c>
      <c r="T67" s="2">
        <f t="shared" si="2"/>
        <v>10000</v>
      </c>
      <c r="U67" s="11">
        <v>36616</v>
      </c>
      <c r="V67" s="2"/>
    </row>
    <row r="68" spans="4:22" ht="15.75">
      <c r="D68" s="2">
        <v>59</v>
      </c>
      <c r="E68" s="21" t="s">
        <v>1419</v>
      </c>
      <c r="F68" s="2" t="s">
        <v>1417</v>
      </c>
      <c r="G68" s="2" t="s">
        <v>28</v>
      </c>
      <c r="H68" s="2" t="s">
        <v>34</v>
      </c>
      <c r="I68" s="2" t="s">
        <v>29</v>
      </c>
      <c r="J68" s="2" t="s">
        <v>1418</v>
      </c>
      <c r="K68" s="2">
        <v>50000</v>
      </c>
      <c r="L68" s="2">
        <v>4000</v>
      </c>
      <c r="M68" s="2">
        <v>6000</v>
      </c>
      <c r="N68" s="2"/>
      <c r="O68" s="18">
        <f t="shared" si="0"/>
        <v>60000</v>
      </c>
      <c r="P68" s="2" t="s">
        <v>194</v>
      </c>
      <c r="Q68" s="2" t="s">
        <v>306</v>
      </c>
      <c r="R68" s="2">
        <f t="shared" si="3"/>
        <v>4000</v>
      </c>
      <c r="S68" s="2">
        <f t="shared" si="3"/>
        <v>6000</v>
      </c>
      <c r="T68" s="2">
        <f t="shared" si="2"/>
        <v>10000</v>
      </c>
      <c r="U68" s="11">
        <v>36616</v>
      </c>
      <c r="V68" s="2"/>
    </row>
  </sheetData>
  <mergeCells count="2">
    <mergeCell ref="K5:O5"/>
    <mergeCell ref="R5:T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B4:T30"/>
  <sheetViews>
    <sheetView topLeftCell="I1" workbookViewId="0">
      <selection activeCell="A4" sqref="A4:T10"/>
    </sheetView>
  </sheetViews>
  <sheetFormatPr defaultRowHeight="14.25"/>
  <cols>
    <col min="1" max="1" width="1.7109375" style="1" customWidth="1"/>
    <col min="2" max="2" width="9.140625" style="1"/>
    <col min="3" max="3" width="48.5703125" style="1" customWidth="1"/>
    <col min="4" max="4" width="55.85546875" style="1" customWidth="1"/>
    <col min="5" max="5" width="22.28515625" style="1" customWidth="1"/>
    <col min="6" max="6" width="18.42578125" style="1" customWidth="1"/>
    <col min="7" max="7" width="12" style="1" customWidth="1"/>
    <col min="8" max="8" width="23.140625" style="1" customWidth="1"/>
    <col min="9" max="9" width="14.28515625" style="1" customWidth="1"/>
    <col min="10" max="10" width="11.5703125" style="1" customWidth="1"/>
    <col min="11" max="11" width="10.7109375" style="1" customWidth="1"/>
    <col min="12" max="12" width="19.140625" style="1" customWidth="1"/>
    <col min="13" max="13" width="9.5703125" style="1" customWidth="1"/>
    <col min="14" max="14" width="24.42578125" style="1" customWidth="1"/>
    <col min="15" max="15" width="26.5703125" style="1" customWidth="1"/>
    <col min="16" max="16" width="9.140625" style="1"/>
    <col min="17" max="17" width="11.28515625" style="1" customWidth="1"/>
    <col min="18" max="18" width="9.140625" style="1"/>
    <col min="19" max="19" width="18.140625" style="1" customWidth="1"/>
    <col min="20" max="20" width="9.140625" style="1"/>
    <col min="21" max="21" width="1" style="1" customWidth="1"/>
    <col min="22" max="16384" width="9.140625" style="1"/>
  </cols>
  <sheetData>
    <row r="4" spans="2:20" ht="18">
      <c r="B4" s="3"/>
      <c r="C4" s="3"/>
      <c r="D4" s="3"/>
      <c r="E4" s="4" t="s">
        <v>0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2:20" ht="15">
      <c r="B5" s="3"/>
      <c r="C5" s="3"/>
      <c r="D5" s="3" t="s">
        <v>23</v>
      </c>
      <c r="E5" s="5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 t="s">
        <v>22</v>
      </c>
      <c r="R5" s="3"/>
    </row>
    <row r="6" spans="2:20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2:20"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32" t="s">
        <v>8</v>
      </c>
      <c r="J7" s="32"/>
      <c r="K7" s="32"/>
      <c r="L7" s="32"/>
      <c r="M7" s="32"/>
      <c r="N7" s="7" t="s">
        <v>16</v>
      </c>
      <c r="O7" s="7" t="s">
        <v>17</v>
      </c>
      <c r="P7" s="32" t="s">
        <v>18</v>
      </c>
      <c r="Q7" s="32"/>
      <c r="R7" s="32"/>
      <c r="S7" s="26" t="s">
        <v>19</v>
      </c>
      <c r="T7" s="7" t="s">
        <v>21</v>
      </c>
    </row>
    <row r="8" spans="2:20">
      <c r="B8" s="8"/>
      <c r="C8" s="8"/>
      <c r="D8" s="8"/>
      <c r="E8" s="8"/>
      <c r="F8" s="8"/>
      <c r="G8" s="8"/>
      <c r="H8" s="8"/>
      <c r="I8" s="26" t="s">
        <v>9</v>
      </c>
      <c r="J8" s="26" t="s">
        <v>10</v>
      </c>
      <c r="K8" s="26" t="s">
        <v>11</v>
      </c>
      <c r="L8" s="26" t="s">
        <v>12</v>
      </c>
      <c r="M8" s="26" t="s">
        <v>14</v>
      </c>
      <c r="N8" s="8"/>
      <c r="O8" s="8"/>
      <c r="P8" s="26" t="s">
        <v>10</v>
      </c>
      <c r="Q8" s="26" t="s">
        <v>11</v>
      </c>
      <c r="R8" s="26" t="s">
        <v>14</v>
      </c>
      <c r="S8" s="26" t="s">
        <v>20</v>
      </c>
      <c r="T8" s="8"/>
    </row>
    <row r="9" spans="2:20">
      <c r="B9" s="9"/>
      <c r="C9" s="9"/>
      <c r="D9" s="9"/>
      <c r="E9" s="9"/>
      <c r="F9" s="9"/>
      <c r="G9" s="9"/>
      <c r="H9" s="9"/>
      <c r="I9" s="26"/>
      <c r="J9" s="26"/>
      <c r="K9" s="26"/>
      <c r="L9" s="26" t="s">
        <v>13</v>
      </c>
      <c r="M9" s="26" t="s">
        <v>15</v>
      </c>
      <c r="N9" s="9"/>
      <c r="O9" s="9"/>
      <c r="P9" s="26" t="s">
        <v>15</v>
      </c>
      <c r="Q9" s="26" t="s">
        <v>15</v>
      </c>
      <c r="R9" s="26" t="s">
        <v>15</v>
      </c>
      <c r="S9" s="26"/>
      <c r="T9" s="9"/>
    </row>
    <row r="10" spans="2:20">
      <c r="B10" s="26">
        <v>1</v>
      </c>
      <c r="C10" s="26">
        <v>2</v>
      </c>
      <c r="D10" s="26">
        <v>3</v>
      </c>
      <c r="E10" s="26">
        <v>4</v>
      </c>
      <c r="F10" s="26">
        <v>5</v>
      </c>
      <c r="G10" s="26">
        <v>6</v>
      </c>
      <c r="H10" s="26">
        <v>7</v>
      </c>
      <c r="I10" s="26">
        <v>8</v>
      </c>
      <c r="J10" s="26">
        <v>9</v>
      </c>
      <c r="K10" s="26">
        <v>10</v>
      </c>
      <c r="L10" s="26">
        <v>11</v>
      </c>
      <c r="M10" s="26">
        <v>12</v>
      </c>
      <c r="N10" s="26">
        <v>13</v>
      </c>
      <c r="O10" s="26">
        <v>14</v>
      </c>
      <c r="P10" s="26">
        <v>15</v>
      </c>
      <c r="Q10" s="26">
        <v>16</v>
      </c>
      <c r="R10" s="26">
        <v>17</v>
      </c>
      <c r="S10" s="26">
        <v>18</v>
      </c>
      <c r="T10" s="26">
        <v>19</v>
      </c>
    </row>
    <row r="11" spans="2:20" ht="18">
      <c r="B11" s="2"/>
      <c r="C11" s="10" t="s">
        <v>681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2:20">
      <c r="B12" s="2">
        <v>1</v>
      </c>
      <c r="C12" s="2" t="s">
        <v>682</v>
      </c>
      <c r="D12" s="2" t="s">
        <v>683</v>
      </c>
      <c r="E12" s="2" t="s">
        <v>28</v>
      </c>
      <c r="F12" s="2" t="s">
        <v>34</v>
      </c>
      <c r="G12" s="2" t="s">
        <v>39</v>
      </c>
      <c r="H12" s="2" t="s">
        <v>336</v>
      </c>
      <c r="I12" s="2">
        <v>150000</v>
      </c>
      <c r="J12" s="2">
        <v>34000</v>
      </c>
      <c r="K12" s="2">
        <v>6000</v>
      </c>
      <c r="L12" s="2">
        <v>10000</v>
      </c>
      <c r="M12" s="2">
        <f>I12+J12+K12+L12</f>
        <v>200000</v>
      </c>
      <c r="N12" s="2" t="s">
        <v>46</v>
      </c>
      <c r="O12" s="2" t="s">
        <v>33</v>
      </c>
      <c r="P12" s="2">
        <f>J12</f>
        <v>34000</v>
      </c>
      <c r="Q12" s="2">
        <f>K12</f>
        <v>6000</v>
      </c>
      <c r="R12" s="2">
        <f>P12+Q12</f>
        <v>40000</v>
      </c>
      <c r="S12" s="11">
        <v>36712</v>
      </c>
      <c r="T12" s="2"/>
    </row>
    <row r="13" spans="2:20">
      <c r="B13" s="2">
        <v>2</v>
      </c>
      <c r="C13" s="2" t="s">
        <v>684</v>
      </c>
      <c r="D13" s="2" t="s">
        <v>685</v>
      </c>
      <c r="E13" s="2" t="s">
        <v>28</v>
      </c>
      <c r="F13" s="2" t="s">
        <v>34</v>
      </c>
      <c r="G13" s="2" t="s">
        <v>39</v>
      </c>
      <c r="H13" s="2" t="s">
        <v>686</v>
      </c>
      <c r="I13" s="2">
        <v>37500</v>
      </c>
      <c r="J13" s="2">
        <v>4000</v>
      </c>
      <c r="K13" s="2">
        <v>6000</v>
      </c>
      <c r="L13" s="2">
        <v>2500</v>
      </c>
      <c r="M13" s="2">
        <f t="shared" ref="M13:M30" si="0">I13+J13+K13+L13</f>
        <v>50000</v>
      </c>
      <c r="N13" s="2" t="s">
        <v>114</v>
      </c>
      <c r="O13" s="2" t="s">
        <v>51</v>
      </c>
      <c r="P13" s="2">
        <f t="shared" ref="P13:Q15" si="1">J13</f>
        <v>4000</v>
      </c>
      <c r="Q13" s="2">
        <f t="shared" si="1"/>
        <v>6000</v>
      </c>
      <c r="R13" s="2">
        <f t="shared" ref="R13:R30" si="2">P13+Q13</f>
        <v>10000</v>
      </c>
      <c r="S13" s="11">
        <v>36741</v>
      </c>
      <c r="T13" s="2"/>
    </row>
    <row r="14" spans="2:20">
      <c r="B14" s="2">
        <v>3</v>
      </c>
      <c r="C14" s="2" t="s">
        <v>687</v>
      </c>
      <c r="D14" s="2" t="s">
        <v>28</v>
      </c>
      <c r="E14" s="2" t="s">
        <v>28</v>
      </c>
      <c r="F14" s="2" t="s">
        <v>34</v>
      </c>
      <c r="G14" s="2" t="s">
        <v>39</v>
      </c>
      <c r="H14" s="2" t="s">
        <v>688</v>
      </c>
      <c r="I14" s="2">
        <v>75000</v>
      </c>
      <c r="J14" s="2">
        <v>14000</v>
      </c>
      <c r="K14" s="2">
        <v>6000</v>
      </c>
      <c r="L14" s="2">
        <v>5000</v>
      </c>
      <c r="M14" s="2">
        <f t="shared" si="0"/>
        <v>100000</v>
      </c>
      <c r="N14" s="2" t="s">
        <v>46</v>
      </c>
      <c r="O14" s="2" t="s">
        <v>549</v>
      </c>
      <c r="P14" s="2">
        <f t="shared" si="1"/>
        <v>14000</v>
      </c>
      <c r="Q14" s="2">
        <f t="shared" si="1"/>
        <v>6000</v>
      </c>
      <c r="R14" s="2">
        <f t="shared" si="2"/>
        <v>20000</v>
      </c>
      <c r="S14" s="11">
        <v>36741</v>
      </c>
      <c r="T14" s="2"/>
    </row>
    <row r="15" spans="2:20">
      <c r="B15" s="2">
        <v>4</v>
      </c>
      <c r="C15" s="2" t="s">
        <v>689</v>
      </c>
      <c r="D15" s="2" t="s">
        <v>690</v>
      </c>
      <c r="E15" s="2" t="s">
        <v>28</v>
      </c>
      <c r="F15" s="2" t="s">
        <v>34</v>
      </c>
      <c r="G15" s="2" t="s">
        <v>29</v>
      </c>
      <c r="H15" s="2" t="s">
        <v>160</v>
      </c>
      <c r="I15" s="2">
        <v>105210</v>
      </c>
      <c r="J15" s="2">
        <v>22056</v>
      </c>
      <c r="K15" s="2">
        <v>6000</v>
      </c>
      <c r="L15" s="2">
        <v>7014</v>
      </c>
      <c r="M15" s="2">
        <f t="shared" si="0"/>
        <v>140280</v>
      </c>
      <c r="N15" s="2" t="s">
        <v>356</v>
      </c>
      <c r="O15" s="2" t="s">
        <v>691</v>
      </c>
      <c r="P15" s="2">
        <f t="shared" si="1"/>
        <v>22056</v>
      </c>
      <c r="Q15" s="2">
        <f t="shared" si="1"/>
        <v>6000</v>
      </c>
      <c r="R15" s="2">
        <f t="shared" si="2"/>
        <v>28056</v>
      </c>
      <c r="S15" s="11">
        <v>36741</v>
      </c>
      <c r="T15" s="2"/>
    </row>
    <row r="16" spans="2:20">
      <c r="B16" s="2">
        <v>5</v>
      </c>
      <c r="C16" s="2" t="s">
        <v>692</v>
      </c>
      <c r="D16" s="2" t="s">
        <v>693</v>
      </c>
      <c r="E16" s="2" t="s">
        <v>28</v>
      </c>
      <c r="F16" s="2" t="s">
        <v>34</v>
      </c>
      <c r="G16" s="2" t="s">
        <v>29</v>
      </c>
      <c r="H16" s="2" t="s">
        <v>160</v>
      </c>
      <c r="I16" s="2">
        <v>26250</v>
      </c>
      <c r="J16" s="2">
        <v>2750</v>
      </c>
      <c r="K16" s="2">
        <v>6000</v>
      </c>
      <c r="L16" s="2">
        <v>0</v>
      </c>
      <c r="M16" s="2">
        <f t="shared" si="0"/>
        <v>35000</v>
      </c>
      <c r="N16" s="2" t="s">
        <v>46</v>
      </c>
      <c r="O16" s="2" t="s">
        <v>694</v>
      </c>
      <c r="P16" s="2">
        <f>J16</f>
        <v>2750</v>
      </c>
      <c r="Q16" s="2">
        <f>K16</f>
        <v>6000</v>
      </c>
      <c r="R16" s="2">
        <f t="shared" si="2"/>
        <v>8750</v>
      </c>
      <c r="S16" s="11">
        <v>36741</v>
      </c>
      <c r="T16" s="2"/>
    </row>
    <row r="17" spans="2:20">
      <c r="B17" s="2">
        <v>6</v>
      </c>
      <c r="C17" s="2" t="s">
        <v>695</v>
      </c>
      <c r="D17" s="2" t="s">
        <v>696</v>
      </c>
      <c r="E17" s="2" t="s">
        <v>28</v>
      </c>
      <c r="F17" s="2" t="s">
        <v>34</v>
      </c>
      <c r="G17" s="2" t="s">
        <v>29</v>
      </c>
      <c r="H17" s="2" t="s">
        <v>71</v>
      </c>
      <c r="I17" s="2">
        <v>37500</v>
      </c>
      <c r="J17" s="2">
        <v>4000</v>
      </c>
      <c r="K17" s="2">
        <v>6000</v>
      </c>
      <c r="L17" s="2">
        <v>2500</v>
      </c>
      <c r="M17" s="2">
        <f t="shared" si="0"/>
        <v>50000</v>
      </c>
      <c r="N17" s="2" t="s">
        <v>30</v>
      </c>
      <c r="O17" s="2" t="s">
        <v>697</v>
      </c>
      <c r="P17" s="2">
        <f t="shared" ref="P17:Q30" si="3">J17</f>
        <v>4000</v>
      </c>
      <c r="Q17" s="2">
        <f t="shared" si="3"/>
        <v>6000</v>
      </c>
      <c r="R17" s="2">
        <f t="shared" si="2"/>
        <v>10000</v>
      </c>
      <c r="S17" s="11">
        <v>36741</v>
      </c>
      <c r="T17" s="2"/>
    </row>
    <row r="18" spans="2:20">
      <c r="B18" s="2">
        <v>7</v>
      </c>
      <c r="C18" s="14" t="s">
        <v>698</v>
      </c>
      <c r="D18" s="2" t="s">
        <v>699</v>
      </c>
      <c r="E18" s="2" t="s">
        <v>28</v>
      </c>
      <c r="F18" s="2" t="s">
        <v>34</v>
      </c>
      <c r="G18" s="2" t="s">
        <v>29</v>
      </c>
      <c r="H18" s="2" t="s">
        <v>120</v>
      </c>
      <c r="I18" s="2">
        <v>37500</v>
      </c>
      <c r="J18" s="2">
        <v>4000</v>
      </c>
      <c r="K18" s="2">
        <v>6000</v>
      </c>
      <c r="L18" s="2">
        <v>2500</v>
      </c>
      <c r="M18" s="2">
        <f t="shared" si="0"/>
        <v>50000</v>
      </c>
      <c r="N18" s="2" t="s">
        <v>199</v>
      </c>
      <c r="O18" s="2" t="s">
        <v>65</v>
      </c>
      <c r="P18" s="2">
        <f t="shared" si="3"/>
        <v>4000</v>
      </c>
      <c r="Q18" s="2">
        <f t="shared" si="3"/>
        <v>6000</v>
      </c>
      <c r="R18" s="2">
        <f t="shared" si="2"/>
        <v>10000</v>
      </c>
      <c r="S18" s="11">
        <v>36773</v>
      </c>
      <c r="T18" s="2"/>
    </row>
    <row r="19" spans="2:20">
      <c r="B19" s="2">
        <v>8</v>
      </c>
      <c r="C19" s="2" t="s">
        <v>700</v>
      </c>
      <c r="D19" s="2" t="s">
        <v>701</v>
      </c>
      <c r="E19" s="2" t="s">
        <v>28</v>
      </c>
      <c r="F19" s="2" t="s">
        <v>34</v>
      </c>
      <c r="G19" s="2" t="s">
        <v>29</v>
      </c>
      <c r="H19" s="2" t="s">
        <v>702</v>
      </c>
      <c r="I19" s="2">
        <v>122000</v>
      </c>
      <c r="J19" s="2">
        <v>26560</v>
      </c>
      <c r="K19" s="2">
        <v>6000</v>
      </c>
      <c r="L19" s="2">
        <v>8240</v>
      </c>
      <c r="M19" s="2">
        <f t="shared" si="0"/>
        <v>162800</v>
      </c>
      <c r="N19" s="2" t="s">
        <v>199</v>
      </c>
      <c r="O19" s="2" t="s">
        <v>65</v>
      </c>
      <c r="P19" s="2">
        <f t="shared" si="3"/>
        <v>26560</v>
      </c>
      <c r="Q19" s="2">
        <f t="shared" si="3"/>
        <v>6000</v>
      </c>
      <c r="R19" s="2">
        <f t="shared" si="2"/>
        <v>32560</v>
      </c>
      <c r="S19" s="11">
        <v>36773</v>
      </c>
      <c r="T19" s="2"/>
    </row>
    <row r="20" spans="2:20">
      <c r="B20" s="2">
        <v>9</v>
      </c>
      <c r="C20" s="2" t="s">
        <v>703</v>
      </c>
      <c r="D20" s="2" t="s">
        <v>210</v>
      </c>
      <c r="E20" s="2" t="s">
        <v>28</v>
      </c>
      <c r="F20" s="2" t="s">
        <v>34</v>
      </c>
      <c r="G20" s="2" t="s">
        <v>29</v>
      </c>
      <c r="H20" s="2" t="s">
        <v>54</v>
      </c>
      <c r="I20" s="2">
        <v>26250</v>
      </c>
      <c r="J20" s="2">
        <v>2750</v>
      </c>
      <c r="K20" s="2">
        <v>6000</v>
      </c>
      <c r="L20" s="2">
        <v>0</v>
      </c>
      <c r="M20" s="2">
        <f t="shared" si="0"/>
        <v>35000</v>
      </c>
      <c r="N20" s="2" t="s">
        <v>30</v>
      </c>
      <c r="O20" s="2" t="s">
        <v>704</v>
      </c>
      <c r="P20" s="2">
        <f t="shared" si="3"/>
        <v>2750</v>
      </c>
      <c r="Q20" s="2">
        <f t="shared" si="3"/>
        <v>6000</v>
      </c>
      <c r="R20" s="2">
        <f t="shared" si="2"/>
        <v>8750</v>
      </c>
      <c r="S20" s="11">
        <v>36773</v>
      </c>
      <c r="T20" s="2"/>
    </row>
    <row r="21" spans="2:20">
      <c r="B21" s="2">
        <v>10</v>
      </c>
      <c r="C21" s="2" t="s">
        <v>705</v>
      </c>
      <c r="D21" s="2" t="s">
        <v>110</v>
      </c>
      <c r="E21" s="2" t="s">
        <v>28</v>
      </c>
      <c r="F21" s="2" t="s">
        <v>34</v>
      </c>
      <c r="G21" s="2" t="s">
        <v>29</v>
      </c>
      <c r="H21" s="2" t="s">
        <v>706</v>
      </c>
      <c r="I21" s="2">
        <v>22500</v>
      </c>
      <c r="J21" s="2">
        <v>1500</v>
      </c>
      <c r="K21" s="2">
        <v>6000</v>
      </c>
      <c r="L21" s="2">
        <v>0</v>
      </c>
      <c r="M21" s="2">
        <f t="shared" si="0"/>
        <v>30000</v>
      </c>
      <c r="N21" s="2" t="s">
        <v>86</v>
      </c>
      <c r="O21" s="2" t="s">
        <v>290</v>
      </c>
      <c r="P21" s="2">
        <f t="shared" si="3"/>
        <v>1500</v>
      </c>
      <c r="Q21" s="2">
        <f t="shared" si="3"/>
        <v>6000</v>
      </c>
      <c r="R21" s="2">
        <f t="shared" si="2"/>
        <v>7500</v>
      </c>
      <c r="S21" s="11">
        <v>36788</v>
      </c>
      <c r="T21" s="2"/>
    </row>
    <row r="22" spans="2:20">
      <c r="B22" s="2">
        <v>11</v>
      </c>
      <c r="C22" s="2" t="s">
        <v>707</v>
      </c>
      <c r="D22" s="2" t="s">
        <v>708</v>
      </c>
      <c r="E22" s="2" t="s">
        <v>28</v>
      </c>
      <c r="F22" s="2" t="s">
        <v>34</v>
      </c>
      <c r="G22" s="2" t="s">
        <v>29</v>
      </c>
      <c r="H22" s="2" t="s">
        <v>709</v>
      </c>
      <c r="I22" s="2">
        <v>51688</v>
      </c>
      <c r="J22" s="2">
        <v>3783</v>
      </c>
      <c r="K22" s="2">
        <v>10000</v>
      </c>
      <c r="L22" s="2">
        <v>3446</v>
      </c>
      <c r="M22" s="2">
        <f t="shared" si="0"/>
        <v>68917</v>
      </c>
      <c r="N22" s="2" t="s">
        <v>46</v>
      </c>
      <c r="O22" s="2" t="s">
        <v>33</v>
      </c>
      <c r="P22" s="2">
        <f t="shared" si="3"/>
        <v>3783</v>
      </c>
      <c r="Q22" s="2">
        <f t="shared" si="3"/>
        <v>10000</v>
      </c>
      <c r="R22" s="2">
        <f t="shared" si="2"/>
        <v>13783</v>
      </c>
      <c r="S22" s="11">
        <v>36886</v>
      </c>
      <c r="T22" s="2"/>
    </row>
    <row r="23" spans="2:20">
      <c r="B23" s="2">
        <v>12</v>
      </c>
      <c r="C23" s="2" t="s">
        <v>710</v>
      </c>
      <c r="D23" s="2" t="s">
        <v>767</v>
      </c>
      <c r="E23" s="2" t="s">
        <v>28</v>
      </c>
      <c r="F23" s="2" t="s">
        <v>34</v>
      </c>
      <c r="G23" s="2" t="s">
        <v>29</v>
      </c>
      <c r="H23" s="2" t="s">
        <v>45</v>
      </c>
      <c r="I23" s="2">
        <v>56250</v>
      </c>
      <c r="J23" s="2">
        <v>5000</v>
      </c>
      <c r="K23" s="2">
        <v>10000</v>
      </c>
      <c r="L23" s="2">
        <v>3750</v>
      </c>
      <c r="M23" s="2">
        <f>I23+J23+K23+L23</f>
        <v>75000</v>
      </c>
      <c r="N23" s="2" t="s">
        <v>41</v>
      </c>
      <c r="O23" s="2" t="s">
        <v>365</v>
      </c>
      <c r="P23" s="2">
        <f t="shared" si="3"/>
        <v>5000</v>
      </c>
      <c r="Q23" s="2">
        <f t="shared" si="3"/>
        <v>10000</v>
      </c>
      <c r="R23" s="2">
        <f t="shared" si="2"/>
        <v>15000</v>
      </c>
      <c r="S23" s="11">
        <v>36886</v>
      </c>
      <c r="T23" s="2"/>
    </row>
    <row r="24" spans="2:20">
      <c r="B24" s="2">
        <v>13</v>
      </c>
      <c r="C24" s="2" t="s">
        <v>711</v>
      </c>
      <c r="D24" s="2" t="s">
        <v>712</v>
      </c>
      <c r="E24" s="2" t="s">
        <v>28</v>
      </c>
      <c r="F24" s="2" t="s">
        <v>34</v>
      </c>
      <c r="G24" s="2" t="s">
        <v>29</v>
      </c>
      <c r="H24" s="2" t="s">
        <v>713</v>
      </c>
      <c r="I24" s="2">
        <v>150000</v>
      </c>
      <c r="J24" s="2">
        <v>34000</v>
      </c>
      <c r="K24" s="2">
        <v>6000</v>
      </c>
      <c r="L24" s="2">
        <v>10000</v>
      </c>
      <c r="M24" s="2">
        <f t="shared" si="0"/>
        <v>200000</v>
      </c>
      <c r="N24" s="2" t="s">
        <v>714</v>
      </c>
      <c r="O24" s="2" t="s">
        <v>715</v>
      </c>
      <c r="P24" s="2">
        <f t="shared" si="3"/>
        <v>34000</v>
      </c>
      <c r="Q24" s="2">
        <f t="shared" si="3"/>
        <v>6000</v>
      </c>
      <c r="R24" s="2">
        <f t="shared" si="2"/>
        <v>40000</v>
      </c>
      <c r="S24" s="11">
        <v>36886</v>
      </c>
      <c r="T24" s="2"/>
    </row>
    <row r="25" spans="2:20">
      <c r="B25" s="2">
        <v>14</v>
      </c>
      <c r="C25" s="2" t="s">
        <v>716</v>
      </c>
      <c r="D25" s="2" t="s">
        <v>717</v>
      </c>
      <c r="E25" s="2" t="s">
        <v>28</v>
      </c>
      <c r="F25" s="2" t="s">
        <v>34</v>
      </c>
      <c r="G25" s="2" t="s">
        <v>29</v>
      </c>
      <c r="H25" s="2" t="s">
        <v>718</v>
      </c>
      <c r="I25" s="2">
        <v>119490</v>
      </c>
      <c r="J25" s="2">
        <v>21864</v>
      </c>
      <c r="K25" s="2">
        <v>10000</v>
      </c>
      <c r="L25" s="2">
        <v>7966</v>
      </c>
      <c r="M25" s="2">
        <f t="shared" si="0"/>
        <v>159320</v>
      </c>
      <c r="N25" s="2" t="s">
        <v>104</v>
      </c>
      <c r="O25" s="2" t="s">
        <v>719</v>
      </c>
      <c r="P25" s="2">
        <f t="shared" si="3"/>
        <v>21864</v>
      </c>
      <c r="Q25" s="2">
        <f t="shared" si="3"/>
        <v>10000</v>
      </c>
      <c r="R25" s="2">
        <f t="shared" si="2"/>
        <v>31864</v>
      </c>
      <c r="S25" s="11">
        <v>36890</v>
      </c>
      <c r="T25" s="2"/>
    </row>
    <row r="26" spans="2:20">
      <c r="B26" s="2">
        <v>15</v>
      </c>
      <c r="C26" s="2" t="s">
        <v>720</v>
      </c>
      <c r="D26" s="2" t="s">
        <v>668</v>
      </c>
      <c r="E26" s="2" t="s">
        <v>28</v>
      </c>
      <c r="F26" s="2" t="s">
        <v>34</v>
      </c>
      <c r="G26" s="2" t="s">
        <v>29</v>
      </c>
      <c r="H26" s="2" t="s">
        <v>64</v>
      </c>
      <c r="I26" s="2">
        <v>60000</v>
      </c>
      <c r="J26" s="2">
        <v>5000</v>
      </c>
      <c r="K26" s="2">
        <v>10000</v>
      </c>
      <c r="L26" s="2">
        <v>0</v>
      </c>
      <c r="M26" s="2">
        <f t="shared" si="0"/>
        <v>75000</v>
      </c>
      <c r="N26" s="2" t="s">
        <v>721</v>
      </c>
      <c r="O26" s="2" t="s">
        <v>722</v>
      </c>
      <c r="P26" s="2">
        <f t="shared" si="3"/>
        <v>5000</v>
      </c>
      <c r="Q26" s="2">
        <f t="shared" si="3"/>
        <v>10000</v>
      </c>
      <c r="R26" s="2">
        <f t="shared" si="2"/>
        <v>15000</v>
      </c>
      <c r="S26" s="11">
        <v>37121</v>
      </c>
      <c r="T26" s="2"/>
    </row>
    <row r="27" spans="2:20">
      <c r="B27" s="2">
        <v>16</v>
      </c>
      <c r="C27" s="2" t="s">
        <v>723</v>
      </c>
      <c r="D27" s="2" t="s">
        <v>724</v>
      </c>
      <c r="E27" s="2" t="s">
        <v>28</v>
      </c>
      <c r="F27" s="2" t="s">
        <v>34</v>
      </c>
      <c r="G27" s="2" t="s">
        <v>29</v>
      </c>
      <c r="H27" s="2" t="s">
        <v>725</v>
      </c>
      <c r="I27" s="2">
        <v>60000</v>
      </c>
      <c r="J27" s="2">
        <v>5000</v>
      </c>
      <c r="K27" s="2">
        <v>10000</v>
      </c>
      <c r="L27" s="2">
        <v>0</v>
      </c>
      <c r="M27" s="2">
        <f t="shared" si="0"/>
        <v>75000</v>
      </c>
      <c r="N27" s="2" t="s">
        <v>114</v>
      </c>
      <c r="O27" s="2" t="s">
        <v>115</v>
      </c>
      <c r="P27" s="2">
        <f t="shared" si="3"/>
        <v>5000</v>
      </c>
      <c r="Q27" s="2">
        <f t="shared" si="3"/>
        <v>10000</v>
      </c>
      <c r="R27" s="2">
        <f t="shared" si="2"/>
        <v>15000</v>
      </c>
      <c r="S27" s="11">
        <v>37120</v>
      </c>
      <c r="T27" s="2"/>
    </row>
    <row r="28" spans="2:20">
      <c r="B28" s="2">
        <v>17</v>
      </c>
      <c r="C28" s="2" t="s">
        <v>726</v>
      </c>
      <c r="D28" s="2" t="s">
        <v>727</v>
      </c>
      <c r="E28" s="2" t="s">
        <v>28</v>
      </c>
      <c r="F28" s="2" t="s">
        <v>34</v>
      </c>
      <c r="G28" s="2" t="s">
        <v>29</v>
      </c>
      <c r="H28" s="2" t="s">
        <v>688</v>
      </c>
      <c r="I28" s="2">
        <v>75000</v>
      </c>
      <c r="J28" s="2">
        <v>10000</v>
      </c>
      <c r="K28" s="2">
        <v>10000</v>
      </c>
      <c r="L28" s="2">
        <v>5000</v>
      </c>
      <c r="M28" s="2">
        <f t="shared" si="0"/>
        <v>100000</v>
      </c>
      <c r="N28" s="2" t="s">
        <v>46</v>
      </c>
      <c r="O28" s="2" t="s">
        <v>140</v>
      </c>
      <c r="P28" s="2">
        <f t="shared" si="3"/>
        <v>10000</v>
      </c>
      <c r="Q28" s="2">
        <f t="shared" si="3"/>
        <v>10000</v>
      </c>
      <c r="R28" s="2">
        <f t="shared" si="2"/>
        <v>20000</v>
      </c>
      <c r="S28" s="11">
        <v>37184</v>
      </c>
      <c r="T28" s="2"/>
    </row>
    <row r="29" spans="2:20">
      <c r="B29" s="2">
        <v>18</v>
      </c>
      <c r="C29" s="2" t="s">
        <v>728</v>
      </c>
      <c r="D29" s="2" t="s">
        <v>729</v>
      </c>
      <c r="E29" s="2" t="s">
        <v>28</v>
      </c>
      <c r="F29" s="2" t="s">
        <v>34</v>
      </c>
      <c r="G29" s="2" t="s">
        <v>29</v>
      </c>
      <c r="H29" s="2" t="s">
        <v>730</v>
      </c>
      <c r="I29" s="2">
        <v>46880</v>
      </c>
      <c r="J29" s="2">
        <v>1720</v>
      </c>
      <c r="K29" s="2">
        <v>10000</v>
      </c>
      <c r="L29" s="2">
        <v>0</v>
      </c>
      <c r="M29" s="2">
        <f t="shared" si="0"/>
        <v>58600</v>
      </c>
      <c r="N29" s="2" t="s">
        <v>731</v>
      </c>
      <c r="O29" s="2" t="s">
        <v>732</v>
      </c>
      <c r="P29" s="2">
        <f t="shared" si="3"/>
        <v>1720</v>
      </c>
      <c r="Q29" s="2">
        <f t="shared" si="3"/>
        <v>10000</v>
      </c>
      <c r="R29" s="2">
        <f t="shared" si="2"/>
        <v>11720</v>
      </c>
      <c r="S29" s="11">
        <v>37174</v>
      </c>
      <c r="T29" s="2"/>
    </row>
    <row r="30" spans="2:20">
      <c r="B30" s="2">
        <v>19</v>
      </c>
      <c r="C30" s="2" t="s">
        <v>733</v>
      </c>
      <c r="D30" s="2" t="s">
        <v>734</v>
      </c>
      <c r="E30" s="2" t="s">
        <v>28</v>
      </c>
      <c r="F30" s="2" t="s">
        <v>34</v>
      </c>
      <c r="G30" s="2" t="s">
        <v>29</v>
      </c>
      <c r="H30" s="2" t="s">
        <v>735</v>
      </c>
      <c r="I30" s="2">
        <v>132300</v>
      </c>
      <c r="J30" s="2">
        <v>25280</v>
      </c>
      <c r="K30" s="2">
        <v>10000</v>
      </c>
      <c r="L30" s="2">
        <v>8820</v>
      </c>
      <c r="M30" s="2">
        <f t="shared" si="0"/>
        <v>176400</v>
      </c>
      <c r="N30" s="2" t="s">
        <v>114</v>
      </c>
      <c r="O30" s="2" t="s">
        <v>115</v>
      </c>
      <c r="P30" s="2">
        <f t="shared" si="3"/>
        <v>25280</v>
      </c>
      <c r="Q30" s="2">
        <f t="shared" si="3"/>
        <v>10000</v>
      </c>
      <c r="R30" s="2">
        <f t="shared" si="2"/>
        <v>35280</v>
      </c>
      <c r="S30" s="11">
        <v>37621</v>
      </c>
      <c r="T30" s="2"/>
    </row>
  </sheetData>
  <mergeCells count="2">
    <mergeCell ref="I7:M7"/>
    <mergeCell ref="P7:R7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T74"/>
  <sheetViews>
    <sheetView topLeftCell="A50" workbookViewId="0">
      <selection activeCell="C15" sqref="C15"/>
    </sheetView>
  </sheetViews>
  <sheetFormatPr defaultRowHeight="15"/>
  <cols>
    <col min="3" max="3" width="14.5703125" customWidth="1"/>
    <col min="4" max="4" width="12.42578125" customWidth="1"/>
    <col min="7" max="7" width="20.42578125" customWidth="1"/>
    <col min="8" max="8" width="27.85546875" customWidth="1"/>
    <col min="9" max="9" width="16.5703125" customWidth="1"/>
    <col min="10" max="10" width="21" customWidth="1"/>
    <col min="11" max="11" width="19.5703125" customWidth="1"/>
    <col min="12" max="12" width="18.5703125" customWidth="1"/>
    <col min="13" max="13" width="19" customWidth="1"/>
    <col min="14" max="14" width="23.5703125" customWidth="1"/>
    <col min="15" max="15" width="17.7109375" customWidth="1"/>
    <col min="16" max="16" width="13.5703125" customWidth="1"/>
    <col min="17" max="17" width="14.140625" customWidth="1"/>
    <col min="18" max="18" width="20.42578125" customWidth="1"/>
    <col min="19" max="19" width="15.28515625" customWidth="1"/>
  </cols>
  <sheetData>
    <row r="2" spans="1:20" ht="18">
      <c r="A2" s="1"/>
      <c r="B2" s="3"/>
      <c r="C2" s="3"/>
      <c r="D2" s="3"/>
      <c r="E2" s="4" t="s">
        <v>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5.75">
      <c r="A3" s="1"/>
      <c r="B3" s="3"/>
      <c r="C3" s="3"/>
      <c r="D3" s="3" t="s">
        <v>23</v>
      </c>
      <c r="E3" s="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 t="s">
        <v>22</v>
      </c>
      <c r="R3" s="3"/>
      <c r="S3" s="1"/>
      <c r="T3" s="1"/>
    </row>
    <row r="4" spans="1:20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"/>
      <c r="T4" s="1"/>
    </row>
    <row r="5" spans="1:20">
      <c r="A5" s="1"/>
      <c r="B5" s="7" t="s">
        <v>2957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32" t="s">
        <v>8</v>
      </c>
      <c r="J5" s="32"/>
      <c r="K5" s="32"/>
      <c r="L5" s="32"/>
      <c r="M5" s="32"/>
      <c r="N5" s="7" t="s">
        <v>16</v>
      </c>
      <c r="O5" s="7" t="s">
        <v>17</v>
      </c>
      <c r="P5" s="32" t="s">
        <v>18</v>
      </c>
      <c r="Q5" s="32"/>
      <c r="R5" s="32"/>
      <c r="S5" s="30" t="s">
        <v>19</v>
      </c>
      <c r="T5" s="7" t="s">
        <v>21</v>
      </c>
    </row>
    <row r="6" spans="1:20">
      <c r="A6" s="1"/>
      <c r="B6" s="8" t="s">
        <v>2958</v>
      </c>
      <c r="C6" s="8"/>
      <c r="D6" s="8"/>
      <c r="E6" s="8"/>
      <c r="F6" s="8"/>
      <c r="G6" s="8"/>
      <c r="H6" s="8"/>
      <c r="I6" s="30" t="s">
        <v>9</v>
      </c>
      <c r="J6" s="30" t="s">
        <v>10</v>
      </c>
      <c r="K6" s="30" t="s">
        <v>11</v>
      </c>
      <c r="L6" s="30" t="s">
        <v>12</v>
      </c>
      <c r="M6" s="30" t="s">
        <v>14</v>
      </c>
      <c r="N6" s="8"/>
      <c r="O6" s="8"/>
      <c r="P6" s="30" t="s">
        <v>10</v>
      </c>
      <c r="Q6" s="30" t="s">
        <v>11</v>
      </c>
      <c r="R6" s="30" t="s">
        <v>14</v>
      </c>
      <c r="S6" s="30" t="s">
        <v>20</v>
      </c>
      <c r="T6" s="8"/>
    </row>
    <row r="7" spans="1:20">
      <c r="A7" s="1"/>
      <c r="B7" s="9"/>
      <c r="C7" s="9"/>
      <c r="D7" s="9"/>
      <c r="E7" s="9"/>
      <c r="F7" s="9"/>
      <c r="G7" s="9"/>
      <c r="H7" s="9"/>
      <c r="I7" s="30"/>
      <c r="J7" s="30"/>
      <c r="K7" s="30"/>
      <c r="L7" s="30" t="s">
        <v>13</v>
      </c>
      <c r="M7" s="30" t="s">
        <v>15</v>
      </c>
      <c r="N7" s="9"/>
      <c r="O7" s="9"/>
      <c r="P7" s="30" t="s">
        <v>15</v>
      </c>
      <c r="Q7" s="30" t="s">
        <v>15</v>
      </c>
      <c r="R7" s="30" t="s">
        <v>15</v>
      </c>
      <c r="S7" s="30"/>
      <c r="T7" s="9"/>
    </row>
    <row r="8" spans="1:20">
      <c r="A8" s="1"/>
      <c r="B8" s="30">
        <v>1</v>
      </c>
      <c r="C8" s="30">
        <v>2</v>
      </c>
      <c r="D8" s="30">
        <v>3</v>
      </c>
      <c r="E8" s="30">
        <v>4</v>
      </c>
      <c r="F8" s="30">
        <v>5</v>
      </c>
      <c r="G8" s="30">
        <v>6</v>
      </c>
      <c r="H8" s="30">
        <v>7</v>
      </c>
      <c r="I8" s="30">
        <v>8</v>
      </c>
      <c r="J8" s="30">
        <v>9</v>
      </c>
      <c r="K8" s="30">
        <v>10</v>
      </c>
      <c r="L8" s="30">
        <v>11</v>
      </c>
      <c r="M8" s="30">
        <v>12</v>
      </c>
      <c r="N8" s="30">
        <v>13</v>
      </c>
      <c r="O8" s="30">
        <v>14</v>
      </c>
      <c r="P8" s="30">
        <v>15</v>
      </c>
      <c r="Q8" s="30">
        <v>16</v>
      </c>
      <c r="R8" s="30">
        <v>17</v>
      </c>
      <c r="S8" s="30">
        <v>18</v>
      </c>
      <c r="T8" s="30">
        <v>19</v>
      </c>
    </row>
    <row r="9" spans="1:20" ht="18">
      <c r="B9" s="2"/>
      <c r="C9" s="10" t="s">
        <v>1715</v>
      </c>
      <c r="D9" s="2"/>
      <c r="E9" s="2"/>
      <c r="F9" s="2"/>
      <c r="G9" s="2"/>
      <c r="H9" s="2"/>
      <c r="I9" s="2"/>
      <c r="J9" s="2"/>
      <c r="K9" s="2"/>
      <c r="L9" s="2"/>
      <c r="M9" s="18"/>
      <c r="N9" s="2"/>
      <c r="O9" s="2"/>
      <c r="P9" s="2"/>
      <c r="Q9" s="2"/>
      <c r="R9" s="2"/>
      <c r="S9" s="11"/>
      <c r="T9" s="2"/>
    </row>
    <row r="10" spans="1:20">
      <c r="B10" s="2">
        <v>1</v>
      </c>
      <c r="C10" s="2" t="s">
        <v>1716</v>
      </c>
      <c r="D10" s="2" t="s">
        <v>1697</v>
      </c>
      <c r="E10" s="2" t="s">
        <v>28</v>
      </c>
      <c r="F10" s="2" t="s">
        <v>1717</v>
      </c>
      <c r="G10" s="2" t="s">
        <v>29</v>
      </c>
      <c r="H10" s="2" t="s">
        <v>1718</v>
      </c>
      <c r="I10" s="2">
        <v>3000</v>
      </c>
      <c r="J10" s="2">
        <v>600</v>
      </c>
      <c r="K10" s="2">
        <v>0</v>
      </c>
      <c r="L10" s="2"/>
      <c r="M10" s="18">
        <f t="shared" ref="M10:M74" si="0">I10+J10+K10+L10</f>
        <v>3600</v>
      </c>
      <c r="N10" s="2" t="s">
        <v>30</v>
      </c>
      <c r="O10" s="2" t="s">
        <v>28</v>
      </c>
      <c r="P10" s="2">
        <f t="shared" ref="P10:Q49" si="1">J10</f>
        <v>600</v>
      </c>
      <c r="Q10" s="2">
        <f t="shared" si="1"/>
        <v>0</v>
      </c>
      <c r="R10" s="2">
        <f t="shared" ref="R10:R74" si="2">P10+Q10</f>
        <v>600</v>
      </c>
      <c r="S10" s="11">
        <v>30418</v>
      </c>
      <c r="T10" s="2"/>
    </row>
    <row r="11" spans="1:20">
      <c r="B11" s="2">
        <v>2</v>
      </c>
      <c r="C11" s="2" t="s">
        <v>1719</v>
      </c>
      <c r="D11" s="2" t="s">
        <v>1697</v>
      </c>
      <c r="E11" s="2" t="s">
        <v>28</v>
      </c>
      <c r="F11" s="2" t="s">
        <v>1717</v>
      </c>
      <c r="G11" s="2" t="s">
        <v>29</v>
      </c>
      <c r="H11" s="2" t="s">
        <v>1718</v>
      </c>
      <c r="I11" s="2">
        <v>3000</v>
      </c>
      <c r="J11" s="2">
        <v>600</v>
      </c>
      <c r="K11" s="2"/>
      <c r="L11" s="2"/>
      <c r="M11" s="18">
        <f t="shared" si="0"/>
        <v>3600</v>
      </c>
      <c r="N11" s="2" t="s">
        <v>30</v>
      </c>
      <c r="O11" s="2" t="s">
        <v>28</v>
      </c>
      <c r="P11" s="2">
        <f t="shared" si="1"/>
        <v>600</v>
      </c>
      <c r="Q11" s="2">
        <f t="shared" si="1"/>
        <v>0</v>
      </c>
      <c r="R11" s="2">
        <f t="shared" si="2"/>
        <v>600</v>
      </c>
      <c r="S11" s="11">
        <v>30418</v>
      </c>
      <c r="T11" s="2"/>
    </row>
    <row r="12" spans="1:20">
      <c r="B12" s="2">
        <v>3</v>
      </c>
      <c r="C12" s="2" t="s">
        <v>1720</v>
      </c>
      <c r="D12" s="2" t="s">
        <v>1697</v>
      </c>
      <c r="E12" s="2" t="s">
        <v>28</v>
      </c>
      <c r="F12" s="2" t="s">
        <v>1717</v>
      </c>
      <c r="G12" s="2" t="s">
        <v>29</v>
      </c>
      <c r="H12" s="2" t="s">
        <v>1026</v>
      </c>
      <c r="I12" s="2">
        <v>3000</v>
      </c>
      <c r="J12" s="2">
        <v>600</v>
      </c>
      <c r="K12" s="2"/>
      <c r="L12" s="2"/>
      <c r="M12" s="18">
        <f t="shared" si="0"/>
        <v>3600</v>
      </c>
      <c r="N12" s="2" t="s">
        <v>30</v>
      </c>
      <c r="O12" s="2" t="s">
        <v>1164</v>
      </c>
      <c r="P12" s="2">
        <f t="shared" si="1"/>
        <v>600</v>
      </c>
      <c r="Q12" s="2">
        <f t="shared" si="1"/>
        <v>0</v>
      </c>
      <c r="R12" s="2">
        <f t="shared" si="2"/>
        <v>600</v>
      </c>
      <c r="S12" s="11">
        <v>30433</v>
      </c>
      <c r="T12" s="2"/>
    </row>
    <row r="13" spans="1:20">
      <c r="B13" s="2">
        <v>4</v>
      </c>
      <c r="C13" s="2" t="s">
        <v>1721</v>
      </c>
      <c r="D13" s="2" t="s">
        <v>1722</v>
      </c>
      <c r="E13" s="2" t="s">
        <v>28</v>
      </c>
      <c r="F13" s="2" t="s">
        <v>1068</v>
      </c>
      <c r="G13" s="2" t="s">
        <v>29</v>
      </c>
      <c r="H13" s="2" t="s">
        <v>599</v>
      </c>
      <c r="I13" s="2">
        <v>7700</v>
      </c>
      <c r="J13" s="2">
        <v>2055</v>
      </c>
      <c r="K13" s="2"/>
      <c r="L13" s="2"/>
      <c r="M13" s="18">
        <f t="shared" si="0"/>
        <v>9755</v>
      </c>
      <c r="N13" s="2" t="s">
        <v>55</v>
      </c>
      <c r="O13" s="2" t="s">
        <v>28</v>
      </c>
      <c r="P13" s="2">
        <f t="shared" si="1"/>
        <v>2055</v>
      </c>
      <c r="Q13" s="2">
        <f t="shared" si="1"/>
        <v>0</v>
      </c>
      <c r="R13" s="2">
        <f t="shared" si="2"/>
        <v>2055</v>
      </c>
      <c r="S13" s="11">
        <v>30434</v>
      </c>
      <c r="T13" s="2"/>
    </row>
    <row r="14" spans="1:20">
      <c r="B14" s="2">
        <v>5</v>
      </c>
      <c r="C14" s="2" t="s">
        <v>1723</v>
      </c>
      <c r="D14" s="2" t="s">
        <v>1724</v>
      </c>
      <c r="E14" s="2" t="s">
        <v>28</v>
      </c>
      <c r="F14" s="2" t="s">
        <v>1725</v>
      </c>
      <c r="G14" s="2" t="s">
        <v>29</v>
      </c>
      <c r="H14" s="2" t="s">
        <v>120</v>
      </c>
      <c r="I14" s="2">
        <v>4875</v>
      </c>
      <c r="J14" s="2">
        <v>1300</v>
      </c>
      <c r="K14" s="2"/>
      <c r="L14" s="2"/>
      <c r="M14" s="18">
        <f t="shared" si="0"/>
        <v>6175</v>
      </c>
      <c r="N14" s="2" t="s">
        <v>30</v>
      </c>
      <c r="O14" s="2" t="s">
        <v>1164</v>
      </c>
      <c r="P14" s="2">
        <f t="shared" si="1"/>
        <v>1300</v>
      </c>
      <c r="Q14" s="2">
        <f t="shared" si="1"/>
        <v>0</v>
      </c>
      <c r="R14" s="2">
        <f t="shared" si="2"/>
        <v>1300</v>
      </c>
      <c r="S14" s="11">
        <v>30434</v>
      </c>
      <c r="T14" s="2"/>
    </row>
    <row r="15" spans="1:20">
      <c r="B15" s="2">
        <v>6</v>
      </c>
      <c r="C15" s="2" t="s">
        <v>1726</v>
      </c>
      <c r="D15" s="2" t="s">
        <v>1727</v>
      </c>
      <c r="E15" s="2" t="s">
        <v>28</v>
      </c>
      <c r="F15" s="2" t="s">
        <v>34</v>
      </c>
      <c r="G15" s="2" t="s">
        <v>29</v>
      </c>
      <c r="H15" s="2" t="s">
        <v>1728</v>
      </c>
      <c r="I15" s="2">
        <v>8700</v>
      </c>
      <c r="J15" s="2">
        <v>2330</v>
      </c>
      <c r="K15" s="2"/>
      <c r="L15" s="2"/>
      <c r="M15" s="18">
        <f t="shared" si="0"/>
        <v>11030</v>
      </c>
      <c r="N15" s="2" t="s">
        <v>931</v>
      </c>
      <c r="O15" s="2" t="s">
        <v>1251</v>
      </c>
      <c r="P15" s="2">
        <f t="shared" si="1"/>
        <v>2330</v>
      </c>
      <c r="Q15" s="2">
        <f t="shared" si="1"/>
        <v>0</v>
      </c>
      <c r="R15" s="2">
        <f t="shared" si="2"/>
        <v>2330</v>
      </c>
      <c r="S15" s="11">
        <v>30440</v>
      </c>
      <c r="T15" s="2"/>
    </row>
    <row r="16" spans="1:20">
      <c r="B16" s="2">
        <v>7</v>
      </c>
      <c r="C16" s="2" t="s">
        <v>1729</v>
      </c>
      <c r="D16" s="2" t="s">
        <v>1664</v>
      </c>
      <c r="E16" s="2" t="s">
        <v>28</v>
      </c>
      <c r="F16" s="2" t="s">
        <v>1730</v>
      </c>
      <c r="G16" s="2" t="s">
        <v>29</v>
      </c>
      <c r="H16" s="2" t="s">
        <v>45</v>
      </c>
      <c r="I16" s="2">
        <v>2250</v>
      </c>
      <c r="J16" s="2">
        <v>600</v>
      </c>
      <c r="K16" s="2"/>
      <c r="L16" s="2"/>
      <c r="M16" s="18">
        <f t="shared" si="0"/>
        <v>2850</v>
      </c>
      <c r="N16" s="2" t="s">
        <v>114</v>
      </c>
      <c r="O16" s="2" t="s">
        <v>115</v>
      </c>
      <c r="P16" s="2">
        <f t="shared" si="1"/>
        <v>600</v>
      </c>
      <c r="Q16" s="2">
        <f t="shared" si="1"/>
        <v>0</v>
      </c>
      <c r="R16" s="2">
        <f t="shared" si="2"/>
        <v>600</v>
      </c>
      <c r="S16" s="11">
        <v>30442</v>
      </c>
      <c r="T16" s="2"/>
    </row>
    <row r="17" spans="2:20">
      <c r="B17" s="2">
        <v>8</v>
      </c>
      <c r="C17" s="2" t="s">
        <v>1731</v>
      </c>
      <c r="D17" s="2" t="s">
        <v>1664</v>
      </c>
      <c r="E17" s="2" t="s">
        <v>28</v>
      </c>
      <c r="F17" s="2" t="s">
        <v>1730</v>
      </c>
      <c r="G17" s="2" t="s">
        <v>29</v>
      </c>
      <c r="H17" s="2" t="s">
        <v>120</v>
      </c>
      <c r="I17" s="2">
        <v>4875</v>
      </c>
      <c r="J17" s="2">
        <v>1300</v>
      </c>
      <c r="K17" s="2"/>
      <c r="L17" s="2"/>
      <c r="M17" s="18">
        <f t="shared" si="0"/>
        <v>6175</v>
      </c>
      <c r="N17" s="2" t="s">
        <v>114</v>
      </c>
      <c r="O17" s="2" t="s">
        <v>115</v>
      </c>
      <c r="P17" s="2">
        <f t="shared" si="1"/>
        <v>1300</v>
      </c>
      <c r="Q17" s="2">
        <f t="shared" si="1"/>
        <v>0</v>
      </c>
      <c r="R17" s="2">
        <f t="shared" si="2"/>
        <v>1300</v>
      </c>
      <c r="S17" s="11">
        <v>30442</v>
      </c>
      <c r="T17" s="2"/>
    </row>
    <row r="18" spans="2:20">
      <c r="B18" s="2">
        <v>9</v>
      </c>
      <c r="C18" s="2" t="s">
        <v>1732</v>
      </c>
      <c r="D18" s="2" t="s">
        <v>1664</v>
      </c>
      <c r="E18" s="2" t="s">
        <v>28</v>
      </c>
      <c r="F18" s="2" t="s">
        <v>1539</v>
      </c>
      <c r="G18" s="2" t="s">
        <v>29</v>
      </c>
      <c r="H18" s="2" t="s">
        <v>1651</v>
      </c>
      <c r="I18" s="2">
        <v>1500</v>
      </c>
      <c r="J18" s="2">
        <v>400</v>
      </c>
      <c r="K18" s="2"/>
      <c r="L18" s="2"/>
      <c r="M18" s="18">
        <f t="shared" si="0"/>
        <v>1900</v>
      </c>
      <c r="N18" s="2" t="s">
        <v>114</v>
      </c>
      <c r="O18" s="2" t="s">
        <v>115</v>
      </c>
      <c r="P18" s="2">
        <f t="shared" si="1"/>
        <v>400</v>
      </c>
      <c r="Q18" s="2">
        <f t="shared" si="1"/>
        <v>0</v>
      </c>
      <c r="R18" s="2">
        <f t="shared" si="2"/>
        <v>400</v>
      </c>
      <c r="S18" s="11">
        <v>30442</v>
      </c>
      <c r="T18" s="2"/>
    </row>
    <row r="19" spans="2:20">
      <c r="B19" s="2">
        <v>10</v>
      </c>
      <c r="C19" s="2" t="s">
        <v>1733</v>
      </c>
      <c r="D19" s="2" t="s">
        <v>1664</v>
      </c>
      <c r="E19" s="2" t="s">
        <v>28</v>
      </c>
      <c r="F19" s="2" t="s">
        <v>1539</v>
      </c>
      <c r="G19" s="2" t="s">
        <v>39</v>
      </c>
      <c r="H19" s="2" t="s">
        <v>1734</v>
      </c>
      <c r="I19" s="2">
        <v>3000</v>
      </c>
      <c r="J19" s="2">
        <v>800</v>
      </c>
      <c r="K19" s="2"/>
      <c r="L19" s="2"/>
      <c r="M19" s="18">
        <f t="shared" si="0"/>
        <v>3800</v>
      </c>
      <c r="N19" s="2" t="s">
        <v>114</v>
      </c>
      <c r="O19" s="2" t="s">
        <v>115</v>
      </c>
      <c r="P19" s="2">
        <f t="shared" si="1"/>
        <v>800</v>
      </c>
      <c r="Q19" s="2">
        <f t="shared" si="1"/>
        <v>0</v>
      </c>
      <c r="R19" s="2">
        <f t="shared" si="2"/>
        <v>800</v>
      </c>
      <c r="S19" s="11">
        <v>30442</v>
      </c>
      <c r="T19" s="2"/>
    </row>
    <row r="20" spans="2:20">
      <c r="B20" s="2">
        <v>11</v>
      </c>
      <c r="C20" s="2" t="s">
        <v>1735</v>
      </c>
      <c r="D20" s="2" t="s">
        <v>1707</v>
      </c>
      <c r="E20" s="2" t="s">
        <v>28</v>
      </c>
      <c r="F20" s="2" t="s">
        <v>1539</v>
      </c>
      <c r="G20" s="2" t="s">
        <v>39</v>
      </c>
      <c r="H20" s="2" t="s">
        <v>45</v>
      </c>
      <c r="I20" s="2">
        <v>3000</v>
      </c>
      <c r="J20" s="2">
        <v>800</v>
      </c>
      <c r="K20" s="2"/>
      <c r="L20" s="2"/>
      <c r="M20" s="18">
        <f t="shared" si="0"/>
        <v>3800</v>
      </c>
      <c r="N20" s="2" t="s">
        <v>114</v>
      </c>
      <c r="O20" s="2" t="s">
        <v>115</v>
      </c>
      <c r="P20" s="2">
        <f t="shared" si="1"/>
        <v>800</v>
      </c>
      <c r="Q20" s="2">
        <f t="shared" si="1"/>
        <v>0</v>
      </c>
      <c r="R20" s="2">
        <f t="shared" si="2"/>
        <v>800</v>
      </c>
      <c r="S20" s="11">
        <v>30442</v>
      </c>
      <c r="T20" s="2"/>
    </row>
    <row r="21" spans="2:20">
      <c r="B21" s="2">
        <v>12</v>
      </c>
      <c r="C21" s="2" t="s">
        <v>1736</v>
      </c>
      <c r="D21" s="2" t="s">
        <v>1737</v>
      </c>
      <c r="E21" s="2" t="s">
        <v>28</v>
      </c>
      <c r="F21" s="2" t="s">
        <v>1730</v>
      </c>
      <c r="G21" s="2" t="s">
        <v>39</v>
      </c>
      <c r="H21" s="2" t="s">
        <v>54</v>
      </c>
      <c r="I21" s="2">
        <v>2250</v>
      </c>
      <c r="J21" s="2">
        <v>600</v>
      </c>
      <c r="K21" s="2"/>
      <c r="L21" s="2"/>
      <c r="M21" s="18">
        <f t="shared" si="0"/>
        <v>2850</v>
      </c>
      <c r="N21" s="2" t="s">
        <v>114</v>
      </c>
      <c r="O21" s="2" t="s">
        <v>115</v>
      </c>
      <c r="P21" s="2">
        <f t="shared" si="1"/>
        <v>600</v>
      </c>
      <c r="Q21" s="2">
        <f t="shared" si="1"/>
        <v>0</v>
      </c>
      <c r="R21" s="2">
        <f t="shared" si="2"/>
        <v>600</v>
      </c>
      <c r="S21" s="11">
        <v>30453</v>
      </c>
      <c r="T21" s="2"/>
    </row>
    <row r="22" spans="2:20">
      <c r="B22" s="2">
        <v>13</v>
      </c>
      <c r="C22" s="2" t="s">
        <v>1738</v>
      </c>
      <c r="D22" s="2" t="s">
        <v>1739</v>
      </c>
      <c r="E22" s="2" t="s">
        <v>28</v>
      </c>
      <c r="F22" s="2" t="s">
        <v>34</v>
      </c>
      <c r="G22" s="2" t="s">
        <v>39</v>
      </c>
      <c r="H22" s="2" t="s">
        <v>45</v>
      </c>
      <c r="I22" s="2">
        <v>3000</v>
      </c>
      <c r="J22" s="2">
        <v>800</v>
      </c>
      <c r="K22" s="2"/>
      <c r="L22" s="2"/>
      <c r="M22" s="18">
        <f t="shared" si="0"/>
        <v>3800</v>
      </c>
      <c r="N22" s="2" t="s">
        <v>86</v>
      </c>
      <c r="O22" s="2" t="s">
        <v>290</v>
      </c>
      <c r="P22" s="2">
        <f t="shared" si="1"/>
        <v>800</v>
      </c>
      <c r="Q22" s="2">
        <f t="shared" si="1"/>
        <v>0</v>
      </c>
      <c r="R22" s="2">
        <f t="shared" si="2"/>
        <v>800</v>
      </c>
      <c r="S22" s="11">
        <v>30470</v>
      </c>
      <c r="T22" s="2"/>
    </row>
    <row r="23" spans="2:20">
      <c r="B23" s="2">
        <v>14</v>
      </c>
      <c r="C23" s="2" t="s">
        <v>1740</v>
      </c>
      <c r="D23" s="2" t="s">
        <v>1741</v>
      </c>
      <c r="E23" s="2" t="s">
        <v>28</v>
      </c>
      <c r="F23" s="2" t="s">
        <v>1025</v>
      </c>
      <c r="G23" s="2" t="s">
        <v>29</v>
      </c>
      <c r="H23" s="2" t="s">
        <v>1520</v>
      </c>
      <c r="I23" s="2">
        <v>4000</v>
      </c>
      <c r="J23" s="2">
        <v>1000</v>
      </c>
      <c r="K23" s="2"/>
      <c r="L23" s="2"/>
      <c r="M23" s="18">
        <f t="shared" si="0"/>
        <v>5000</v>
      </c>
      <c r="N23" s="2" t="s">
        <v>46</v>
      </c>
      <c r="O23" s="2" t="s">
        <v>161</v>
      </c>
      <c r="P23" s="2">
        <f t="shared" si="1"/>
        <v>1000</v>
      </c>
      <c r="Q23" s="2">
        <f t="shared" si="1"/>
        <v>0</v>
      </c>
      <c r="R23" s="2">
        <f t="shared" si="2"/>
        <v>1000</v>
      </c>
      <c r="S23" s="11">
        <v>30470</v>
      </c>
      <c r="T23" s="2"/>
    </row>
    <row r="24" spans="2:20">
      <c r="B24" s="2">
        <v>15</v>
      </c>
      <c r="C24" s="2" t="s">
        <v>1742</v>
      </c>
      <c r="D24" s="2" t="s">
        <v>1743</v>
      </c>
      <c r="E24" s="2" t="s">
        <v>28</v>
      </c>
      <c r="F24" s="2" t="s">
        <v>1025</v>
      </c>
      <c r="G24" s="2" t="s">
        <v>29</v>
      </c>
      <c r="H24" s="2" t="s">
        <v>599</v>
      </c>
      <c r="I24" s="2">
        <v>8250</v>
      </c>
      <c r="J24" s="2">
        <v>2200</v>
      </c>
      <c r="K24" s="2"/>
      <c r="L24" s="2"/>
      <c r="M24" s="18">
        <f t="shared" si="0"/>
        <v>10450</v>
      </c>
      <c r="N24" s="2" t="s">
        <v>46</v>
      </c>
      <c r="O24" s="2" t="s">
        <v>1744</v>
      </c>
      <c r="P24" s="2">
        <f t="shared" si="1"/>
        <v>2200</v>
      </c>
      <c r="Q24" s="2">
        <f t="shared" si="1"/>
        <v>0</v>
      </c>
      <c r="R24" s="2">
        <f t="shared" si="2"/>
        <v>2200</v>
      </c>
      <c r="S24" s="11">
        <v>30474</v>
      </c>
      <c r="T24" s="2"/>
    </row>
    <row r="25" spans="2:20">
      <c r="B25" s="2">
        <v>16</v>
      </c>
      <c r="C25" s="2" t="s">
        <v>1745</v>
      </c>
      <c r="D25" s="2" t="s">
        <v>1707</v>
      </c>
      <c r="E25" s="2" t="s">
        <v>28</v>
      </c>
      <c r="F25" s="2" t="s">
        <v>1539</v>
      </c>
      <c r="G25" s="2" t="s">
        <v>29</v>
      </c>
      <c r="H25" s="2" t="s">
        <v>1759</v>
      </c>
      <c r="I25" s="2">
        <v>1500</v>
      </c>
      <c r="J25" s="2">
        <v>400</v>
      </c>
      <c r="K25" s="2"/>
      <c r="L25" s="2"/>
      <c r="M25" s="18">
        <f t="shared" si="0"/>
        <v>1900</v>
      </c>
      <c r="N25" s="2" t="s">
        <v>114</v>
      </c>
      <c r="O25" s="2" t="s">
        <v>115</v>
      </c>
      <c r="P25" s="2">
        <f t="shared" si="1"/>
        <v>400</v>
      </c>
      <c r="Q25" s="2">
        <f t="shared" si="1"/>
        <v>0</v>
      </c>
      <c r="R25" s="2">
        <f t="shared" si="2"/>
        <v>400</v>
      </c>
      <c r="S25" s="11">
        <v>30490</v>
      </c>
      <c r="T25" s="2"/>
    </row>
    <row r="26" spans="2:20">
      <c r="B26" s="2">
        <v>17</v>
      </c>
      <c r="C26" s="2" t="s">
        <v>1746</v>
      </c>
      <c r="D26" s="2" t="s">
        <v>1747</v>
      </c>
      <c r="E26" s="2" t="s">
        <v>28</v>
      </c>
      <c r="F26" s="2" t="s">
        <v>1092</v>
      </c>
      <c r="G26" s="2" t="s">
        <v>29</v>
      </c>
      <c r="H26" s="2" t="s">
        <v>599</v>
      </c>
      <c r="I26" s="2">
        <v>10000</v>
      </c>
      <c r="J26" s="2">
        <v>1400</v>
      </c>
      <c r="K26" s="2"/>
      <c r="L26" s="2"/>
      <c r="M26" s="18">
        <f t="shared" si="0"/>
        <v>11400</v>
      </c>
      <c r="N26" s="2" t="s">
        <v>46</v>
      </c>
      <c r="O26" s="2" t="s">
        <v>115</v>
      </c>
      <c r="P26" s="2">
        <f t="shared" si="1"/>
        <v>1400</v>
      </c>
      <c r="Q26" s="2">
        <f t="shared" si="1"/>
        <v>0</v>
      </c>
      <c r="R26" s="2">
        <f t="shared" si="2"/>
        <v>1400</v>
      </c>
      <c r="S26" s="11">
        <v>30529</v>
      </c>
      <c r="T26" s="2"/>
    </row>
    <row r="27" spans="2:20">
      <c r="B27" s="2">
        <v>18</v>
      </c>
      <c r="C27" s="2" t="s">
        <v>1748</v>
      </c>
      <c r="D27" s="2" t="s">
        <v>1408</v>
      </c>
      <c r="E27" s="2" t="s">
        <v>28</v>
      </c>
      <c r="F27" s="2" t="s">
        <v>1025</v>
      </c>
      <c r="G27" s="2" t="s">
        <v>29</v>
      </c>
      <c r="H27" s="2" t="s">
        <v>1749</v>
      </c>
      <c r="I27" s="2">
        <v>5000</v>
      </c>
      <c r="J27" s="2">
        <v>1330</v>
      </c>
      <c r="K27" s="2"/>
      <c r="L27" s="2"/>
      <c r="M27" s="18">
        <f>I27+J27+K27+L27</f>
        <v>6330</v>
      </c>
      <c r="N27" s="2" t="s">
        <v>86</v>
      </c>
      <c r="O27" s="2" t="s">
        <v>365</v>
      </c>
      <c r="P27" s="2">
        <f t="shared" si="1"/>
        <v>1330</v>
      </c>
      <c r="Q27" s="2">
        <f t="shared" si="1"/>
        <v>0</v>
      </c>
      <c r="R27" s="2">
        <f t="shared" si="2"/>
        <v>1330</v>
      </c>
      <c r="S27" s="11">
        <v>30538</v>
      </c>
      <c r="T27" s="2"/>
    </row>
    <row r="28" spans="2:20">
      <c r="B28" s="2">
        <v>19</v>
      </c>
      <c r="C28" s="2" t="s">
        <v>1750</v>
      </c>
      <c r="D28" s="2" t="s">
        <v>1751</v>
      </c>
      <c r="E28" s="2" t="s">
        <v>28</v>
      </c>
      <c r="F28" s="2" t="s">
        <v>1717</v>
      </c>
      <c r="G28" s="2" t="s">
        <v>29</v>
      </c>
      <c r="H28" s="2" t="s">
        <v>1026</v>
      </c>
      <c r="I28" s="2">
        <v>4000</v>
      </c>
      <c r="J28" s="2">
        <v>750</v>
      </c>
      <c r="K28" s="2"/>
      <c r="L28" s="2"/>
      <c r="M28" s="18">
        <f t="shared" si="0"/>
        <v>4750</v>
      </c>
      <c r="N28" s="2" t="s">
        <v>194</v>
      </c>
      <c r="O28" s="2" t="s">
        <v>1752</v>
      </c>
      <c r="P28" s="2">
        <f t="shared" si="1"/>
        <v>750</v>
      </c>
      <c r="Q28" s="2">
        <f t="shared" si="1"/>
        <v>0</v>
      </c>
      <c r="R28" s="2">
        <f t="shared" si="2"/>
        <v>750</v>
      </c>
      <c r="S28" s="11">
        <v>30540</v>
      </c>
      <c r="T28" s="2"/>
    </row>
    <row r="29" spans="2:20">
      <c r="B29" s="2">
        <v>20</v>
      </c>
      <c r="C29" s="2" t="s">
        <v>1753</v>
      </c>
      <c r="D29" s="2" t="s">
        <v>1754</v>
      </c>
      <c r="E29" s="2" t="s">
        <v>28</v>
      </c>
      <c r="F29" s="2" t="s">
        <v>1717</v>
      </c>
      <c r="G29" s="2" t="s">
        <v>29</v>
      </c>
      <c r="H29" s="2" t="s">
        <v>1520</v>
      </c>
      <c r="I29" s="2">
        <v>3500</v>
      </c>
      <c r="J29" s="2">
        <v>875</v>
      </c>
      <c r="K29" s="2"/>
      <c r="L29" s="2"/>
      <c r="M29" s="18">
        <f t="shared" si="0"/>
        <v>4375</v>
      </c>
      <c r="N29" s="2" t="s">
        <v>194</v>
      </c>
      <c r="O29" s="2" t="s">
        <v>290</v>
      </c>
      <c r="P29" s="2">
        <f t="shared" si="1"/>
        <v>875</v>
      </c>
      <c r="Q29" s="2">
        <f t="shared" si="1"/>
        <v>0</v>
      </c>
      <c r="R29" s="2">
        <f t="shared" si="2"/>
        <v>875</v>
      </c>
      <c r="S29" s="11">
        <v>30547</v>
      </c>
      <c r="T29" s="2"/>
    </row>
    <row r="30" spans="2:20">
      <c r="B30" s="2">
        <v>21</v>
      </c>
      <c r="C30" s="2" t="s">
        <v>1755</v>
      </c>
      <c r="D30" s="2" t="s">
        <v>1756</v>
      </c>
      <c r="E30" s="2" t="s">
        <v>28</v>
      </c>
      <c r="F30" s="2" t="s">
        <v>1068</v>
      </c>
      <c r="G30" s="2" t="s">
        <v>29</v>
      </c>
      <c r="H30" s="2" t="s">
        <v>45</v>
      </c>
      <c r="I30" s="2">
        <v>7500</v>
      </c>
      <c r="J30" s="2">
        <v>2500</v>
      </c>
      <c r="K30" s="2"/>
      <c r="L30" s="2"/>
      <c r="M30" s="18">
        <f t="shared" si="0"/>
        <v>10000</v>
      </c>
      <c r="N30" s="2" t="s">
        <v>104</v>
      </c>
      <c r="O30" s="2" t="s">
        <v>384</v>
      </c>
      <c r="P30" s="2">
        <f t="shared" si="1"/>
        <v>2500</v>
      </c>
      <c r="Q30" s="2">
        <f t="shared" si="1"/>
        <v>0</v>
      </c>
      <c r="R30" s="2">
        <f t="shared" si="2"/>
        <v>2500</v>
      </c>
      <c r="S30" s="11">
        <v>30557</v>
      </c>
      <c r="T30" s="2"/>
    </row>
    <row r="31" spans="2:20">
      <c r="B31" s="2">
        <v>22</v>
      </c>
      <c r="C31" s="2" t="s">
        <v>1757</v>
      </c>
      <c r="D31" s="2" t="s">
        <v>1758</v>
      </c>
      <c r="E31" s="2" t="s">
        <v>28</v>
      </c>
      <c r="F31" s="2" t="s">
        <v>1626</v>
      </c>
      <c r="G31" s="2" t="s">
        <v>29</v>
      </c>
      <c r="H31" s="2" t="s">
        <v>1759</v>
      </c>
      <c r="I31" s="2">
        <v>7500</v>
      </c>
      <c r="J31" s="2">
        <v>2500</v>
      </c>
      <c r="K31" s="2"/>
      <c r="L31" s="2"/>
      <c r="M31" s="18">
        <f t="shared" si="0"/>
        <v>10000</v>
      </c>
      <c r="N31" s="2" t="s">
        <v>46</v>
      </c>
      <c r="O31" s="2" t="s">
        <v>610</v>
      </c>
      <c r="P31" s="2">
        <f t="shared" si="1"/>
        <v>2500</v>
      </c>
      <c r="Q31" s="2">
        <f t="shared" si="1"/>
        <v>0</v>
      </c>
      <c r="R31" s="2">
        <f t="shared" si="2"/>
        <v>2500</v>
      </c>
      <c r="S31" s="11">
        <v>30562</v>
      </c>
      <c r="T31" s="2"/>
    </row>
    <row r="32" spans="2:20">
      <c r="B32" s="2">
        <v>23</v>
      </c>
      <c r="C32" s="2" t="s">
        <v>1760</v>
      </c>
      <c r="D32" s="2" t="s">
        <v>1761</v>
      </c>
      <c r="E32" s="2" t="s">
        <v>28</v>
      </c>
      <c r="F32" s="2" t="s">
        <v>1648</v>
      </c>
      <c r="G32" s="2" t="s">
        <v>29</v>
      </c>
      <c r="H32" s="2" t="s">
        <v>1759</v>
      </c>
      <c r="I32" s="2">
        <v>1500</v>
      </c>
      <c r="J32" s="2">
        <v>300</v>
      </c>
      <c r="K32" s="2"/>
      <c r="L32" s="2"/>
      <c r="M32" s="18">
        <f t="shared" si="0"/>
        <v>1800</v>
      </c>
      <c r="N32" s="2" t="s">
        <v>194</v>
      </c>
      <c r="O32" s="2" t="s">
        <v>195</v>
      </c>
      <c r="P32" s="2">
        <f t="shared" si="1"/>
        <v>300</v>
      </c>
      <c r="Q32" s="2">
        <f t="shared" si="1"/>
        <v>0</v>
      </c>
      <c r="R32" s="2">
        <f t="shared" si="2"/>
        <v>300</v>
      </c>
      <c r="S32" s="11">
        <v>30566</v>
      </c>
      <c r="T32" s="2"/>
    </row>
    <row r="33" spans="2:20">
      <c r="B33" s="2">
        <v>24</v>
      </c>
      <c r="C33" s="2" t="s">
        <v>1762</v>
      </c>
      <c r="D33" s="2" t="s">
        <v>1763</v>
      </c>
      <c r="E33" s="2" t="s">
        <v>28</v>
      </c>
      <c r="F33" s="2" t="s">
        <v>1555</v>
      </c>
      <c r="G33" s="2" t="s">
        <v>39</v>
      </c>
      <c r="H33" s="2" t="s">
        <v>1122</v>
      </c>
      <c r="I33" s="2">
        <v>6000</v>
      </c>
      <c r="J33" s="2">
        <v>2000</v>
      </c>
      <c r="K33" s="2"/>
      <c r="L33" s="2"/>
      <c r="M33" s="18">
        <f t="shared" si="0"/>
        <v>8000</v>
      </c>
      <c r="N33" s="2" t="s">
        <v>1764</v>
      </c>
      <c r="O33" s="2" t="s">
        <v>28</v>
      </c>
      <c r="P33" s="2">
        <f t="shared" si="1"/>
        <v>2000</v>
      </c>
      <c r="Q33" s="2">
        <f t="shared" si="1"/>
        <v>0</v>
      </c>
      <c r="R33" s="2">
        <f t="shared" si="2"/>
        <v>2000</v>
      </c>
      <c r="S33" s="11">
        <v>30578</v>
      </c>
      <c r="T33" s="2"/>
    </row>
    <row r="34" spans="2:20">
      <c r="B34" s="2">
        <v>25</v>
      </c>
      <c r="C34" s="2" t="s">
        <v>1765</v>
      </c>
      <c r="D34" s="2" t="s">
        <v>1766</v>
      </c>
      <c r="E34" s="2" t="s">
        <v>28</v>
      </c>
      <c r="F34" s="2" t="s">
        <v>1025</v>
      </c>
      <c r="G34" s="2" t="s">
        <v>29</v>
      </c>
      <c r="H34" s="2" t="s">
        <v>1749</v>
      </c>
      <c r="I34" s="2">
        <v>7500</v>
      </c>
      <c r="J34" s="2">
        <v>2500</v>
      </c>
      <c r="K34" s="2"/>
      <c r="L34" s="2"/>
      <c r="M34" s="18">
        <f t="shared" si="0"/>
        <v>10000</v>
      </c>
      <c r="N34" s="2" t="s">
        <v>86</v>
      </c>
      <c r="O34" s="2" t="s">
        <v>941</v>
      </c>
      <c r="P34" s="2">
        <f t="shared" si="1"/>
        <v>2500</v>
      </c>
      <c r="Q34" s="2">
        <f t="shared" si="1"/>
        <v>0</v>
      </c>
      <c r="R34" s="2">
        <f t="shared" si="2"/>
        <v>2500</v>
      </c>
      <c r="S34" s="11">
        <v>30578</v>
      </c>
      <c r="T34" s="2"/>
    </row>
    <row r="35" spans="2:20">
      <c r="B35" s="2">
        <v>26</v>
      </c>
      <c r="C35" s="2" t="s">
        <v>1767</v>
      </c>
      <c r="D35" s="2" t="s">
        <v>1768</v>
      </c>
      <c r="E35" s="2" t="s">
        <v>28</v>
      </c>
      <c r="F35" s="2" t="s">
        <v>1730</v>
      </c>
      <c r="G35" s="2" t="s">
        <v>29</v>
      </c>
      <c r="H35" s="2" t="s">
        <v>45</v>
      </c>
      <c r="I35" s="2">
        <v>2400</v>
      </c>
      <c r="J35" s="2">
        <v>600</v>
      </c>
      <c r="K35" s="2"/>
      <c r="L35" s="2"/>
      <c r="M35" s="18">
        <f t="shared" si="0"/>
        <v>3000</v>
      </c>
      <c r="N35" s="2" t="s">
        <v>194</v>
      </c>
      <c r="O35" s="2" t="s">
        <v>1769</v>
      </c>
      <c r="P35" s="2">
        <f t="shared" si="1"/>
        <v>600</v>
      </c>
      <c r="Q35" s="2">
        <f t="shared" si="1"/>
        <v>0</v>
      </c>
      <c r="R35" s="2">
        <f t="shared" si="2"/>
        <v>600</v>
      </c>
      <c r="S35" s="11">
        <v>30579</v>
      </c>
      <c r="T35" s="2"/>
    </row>
    <row r="36" spans="2:20">
      <c r="B36" s="2">
        <v>27</v>
      </c>
      <c r="C36" s="2" t="s">
        <v>1770</v>
      </c>
      <c r="D36" s="2" t="s">
        <v>1771</v>
      </c>
      <c r="E36" s="2" t="s">
        <v>28</v>
      </c>
      <c r="F36" s="2" t="s">
        <v>1730</v>
      </c>
      <c r="G36" s="2" t="s">
        <v>39</v>
      </c>
      <c r="H36" s="2" t="s">
        <v>1772</v>
      </c>
      <c r="I36" s="2">
        <v>2250</v>
      </c>
      <c r="J36" s="2">
        <v>750</v>
      </c>
      <c r="K36" s="2"/>
      <c r="L36" s="2"/>
      <c r="M36" s="18">
        <f t="shared" si="0"/>
        <v>3000</v>
      </c>
      <c r="N36" s="2" t="s">
        <v>194</v>
      </c>
      <c r="O36" s="2" t="s">
        <v>1773</v>
      </c>
      <c r="P36" s="2">
        <f t="shared" si="1"/>
        <v>750</v>
      </c>
      <c r="Q36" s="2">
        <f t="shared" si="1"/>
        <v>0</v>
      </c>
      <c r="R36" s="2">
        <f t="shared" si="2"/>
        <v>750</v>
      </c>
      <c r="S36" s="11">
        <v>30579</v>
      </c>
      <c r="T36" s="2"/>
    </row>
    <row r="37" spans="2:20">
      <c r="B37" s="2">
        <v>28</v>
      </c>
      <c r="C37" s="2" t="s">
        <v>1774</v>
      </c>
      <c r="D37" s="2" t="s">
        <v>1697</v>
      </c>
      <c r="E37" s="2" t="s">
        <v>28</v>
      </c>
      <c r="F37" s="2" t="s">
        <v>1717</v>
      </c>
      <c r="G37" s="2" t="s">
        <v>29</v>
      </c>
      <c r="H37" s="2" t="s">
        <v>1026</v>
      </c>
      <c r="I37" s="2">
        <v>2250</v>
      </c>
      <c r="J37" s="2">
        <v>750</v>
      </c>
      <c r="K37" s="2"/>
      <c r="L37" s="2"/>
      <c r="M37" s="18">
        <f t="shared" si="0"/>
        <v>3000</v>
      </c>
      <c r="N37" s="2" t="s">
        <v>30</v>
      </c>
      <c r="O37" s="2" t="s">
        <v>115</v>
      </c>
      <c r="P37" s="2">
        <f t="shared" si="1"/>
        <v>750</v>
      </c>
      <c r="Q37" s="2">
        <f t="shared" si="1"/>
        <v>0</v>
      </c>
      <c r="R37" s="2">
        <f t="shared" si="2"/>
        <v>750</v>
      </c>
      <c r="S37" s="11">
        <v>30586</v>
      </c>
      <c r="T37" s="2"/>
    </row>
    <row r="38" spans="2:20">
      <c r="B38" s="2">
        <v>29</v>
      </c>
      <c r="C38" s="2" t="s">
        <v>1775</v>
      </c>
      <c r="D38" s="2" t="s">
        <v>1697</v>
      </c>
      <c r="E38" s="2" t="s">
        <v>28</v>
      </c>
      <c r="F38" s="2" t="s">
        <v>1717</v>
      </c>
      <c r="G38" s="2" t="s">
        <v>29</v>
      </c>
      <c r="H38" s="2" t="s">
        <v>1026</v>
      </c>
      <c r="I38" s="2">
        <v>2250</v>
      </c>
      <c r="J38" s="2">
        <v>750</v>
      </c>
      <c r="K38" s="2"/>
      <c r="L38" s="2"/>
      <c r="M38" s="18">
        <f t="shared" si="0"/>
        <v>3000</v>
      </c>
      <c r="N38" s="2" t="s">
        <v>30</v>
      </c>
      <c r="O38" s="2" t="s">
        <v>115</v>
      </c>
      <c r="P38" s="2">
        <f t="shared" si="1"/>
        <v>750</v>
      </c>
      <c r="Q38" s="2">
        <f t="shared" si="1"/>
        <v>0</v>
      </c>
      <c r="R38" s="2">
        <f t="shared" si="2"/>
        <v>750</v>
      </c>
      <c r="S38" s="11">
        <v>30586</v>
      </c>
      <c r="T38" s="2"/>
    </row>
    <row r="39" spans="2:20">
      <c r="B39" s="2">
        <v>30</v>
      </c>
      <c r="C39" s="2" t="s">
        <v>1776</v>
      </c>
      <c r="D39" s="2" t="s">
        <v>1777</v>
      </c>
      <c r="E39" s="2" t="s">
        <v>28</v>
      </c>
      <c r="F39" s="2" t="s">
        <v>1622</v>
      </c>
      <c r="G39" s="2" t="s">
        <v>29</v>
      </c>
      <c r="H39" s="2" t="s">
        <v>120</v>
      </c>
      <c r="I39" s="2">
        <v>7500</v>
      </c>
      <c r="J39" s="2">
        <v>2500</v>
      </c>
      <c r="K39" s="2"/>
      <c r="L39" s="2"/>
      <c r="M39" s="18">
        <f t="shared" si="0"/>
        <v>10000</v>
      </c>
      <c r="N39" s="2" t="s">
        <v>194</v>
      </c>
      <c r="O39" s="2" t="s">
        <v>1773</v>
      </c>
      <c r="P39" s="2">
        <f t="shared" si="1"/>
        <v>2500</v>
      </c>
      <c r="Q39" s="2">
        <f t="shared" si="1"/>
        <v>0</v>
      </c>
      <c r="R39" s="2">
        <f t="shared" si="2"/>
        <v>2500</v>
      </c>
      <c r="S39" s="11">
        <v>30587</v>
      </c>
      <c r="T39" s="2"/>
    </row>
    <row r="40" spans="2:20">
      <c r="B40" s="2">
        <v>31</v>
      </c>
      <c r="C40" s="2" t="s">
        <v>1778</v>
      </c>
      <c r="D40" s="2" t="s">
        <v>1779</v>
      </c>
      <c r="E40" s="2" t="s">
        <v>28</v>
      </c>
      <c r="F40" s="2" t="s">
        <v>1025</v>
      </c>
      <c r="G40" s="2" t="s">
        <v>29</v>
      </c>
      <c r="H40" s="2" t="s">
        <v>1749</v>
      </c>
      <c r="I40" s="2">
        <v>3750</v>
      </c>
      <c r="J40" s="2">
        <v>1000</v>
      </c>
      <c r="K40" s="2"/>
      <c r="L40" s="2"/>
      <c r="M40" s="18">
        <f t="shared" si="0"/>
        <v>4750</v>
      </c>
      <c r="N40" s="2" t="s">
        <v>86</v>
      </c>
      <c r="O40" s="2" t="s">
        <v>365</v>
      </c>
      <c r="P40" s="2">
        <f t="shared" si="1"/>
        <v>1000</v>
      </c>
      <c r="Q40" s="2">
        <f t="shared" si="1"/>
        <v>0</v>
      </c>
      <c r="R40" s="2">
        <f t="shared" si="2"/>
        <v>1000</v>
      </c>
      <c r="S40" s="11">
        <v>30606</v>
      </c>
      <c r="T40" s="2"/>
    </row>
    <row r="41" spans="2:20">
      <c r="B41" s="2">
        <v>32</v>
      </c>
      <c r="C41" s="2" t="s">
        <v>1780</v>
      </c>
      <c r="D41" s="2" t="s">
        <v>1781</v>
      </c>
      <c r="E41" s="2" t="s">
        <v>28</v>
      </c>
      <c r="F41" s="2" t="s">
        <v>1102</v>
      </c>
      <c r="G41" s="2" t="s">
        <v>29</v>
      </c>
      <c r="H41" s="2" t="s">
        <v>120</v>
      </c>
      <c r="I41" s="2">
        <v>8000</v>
      </c>
      <c r="J41" s="2">
        <v>2000</v>
      </c>
      <c r="K41" s="2"/>
      <c r="L41" s="2"/>
      <c r="M41" s="18">
        <f t="shared" si="0"/>
        <v>10000</v>
      </c>
      <c r="N41" s="2" t="s">
        <v>46</v>
      </c>
      <c r="O41" s="2" t="s">
        <v>1123</v>
      </c>
      <c r="P41" s="2">
        <f t="shared" si="1"/>
        <v>2000</v>
      </c>
      <c r="Q41" s="2">
        <f t="shared" si="1"/>
        <v>0</v>
      </c>
      <c r="R41" s="2">
        <f t="shared" si="2"/>
        <v>2000</v>
      </c>
      <c r="S41" s="11">
        <v>30609</v>
      </c>
      <c r="T41" s="2"/>
    </row>
    <row r="42" spans="2:20">
      <c r="B42" s="2">
        <v>33</v>
      </c>
      <c r="C42" s="2" t="s">
        <v>1782</v>
      </c>
      <c r="D42" s="2" t="s">
        <v>1783</v>
      </c>
      <c r="E42" s="2" t="s">
        <v>28</v>
      </c>
      <c r="F42" s="2" t="s">
        <v>34</v>
      </c>
      <c r="G42" s="2" t="s">
        <v>29</v>
      </c>
      <c r="H42" s="2" t="s">
        <v>1784</v>
      </c>
      <c r="I42" s="2">
        <v>7500</v>
      </c>
      <c r="J42" s="2">
        <v>2500</v>
      </c>
      <c r="K42" s="2"/>
      <c r="L42" s="2"/>
      <c r="M42" s="18">
        <f t="shared" si="0"/>
        <v>10000</v>
      </c>
      <c r="N42" s="2" t="s">
        <v>194</v>
      </c>
      <c r="O42" s="2" t="s">
        <v>51</v>
      </c>
      <c r="P42" s="2">
        <f t="shared" si="1"/>
        <v>2500</v>
      </c>
      <c r="Q42" s="2">
        <f t="shared" si="1"/>
        <v>0</v>
      </c>
      <c r="R42" s="2">
        <f t="shared" si="2"/>
        <v>2500</v>
      </c>
      <c r="S42" s="11">
        <v>30616</v>
      </c>
      <c r="T42" s="2"/>
    </row>
    <row r="43" spans="2:20">
      <c r="B43" s="2">
        <v>34</v>
      </c>
      <c r="C43" s="2" t="s">
        <v>1785</v>
      </c>
      <c r="D43" s="2" t="s">
        <v>1697</v>
      </c>
      <c r="E43" s="2" t="s">
        <v>28</v>
      </c>
      <c r="F43" s="2" t="s">
        <v>1717</v>
      </c>
      <c r="G43" s="2" t="s">
        <v>29</v>
      </c>
      <c r="H43" s="2" t="s">
        <v>1026</v>
      </c>
      <c r="I43" s="2">
        <v>2250</v>
      </c>
      <c r="J43" s="2">
        <v>750</v>
      </c>
      <c r="K43" s="2"/>
      <c r="L43" s="2"/>
      <c r="M43" s="18">
        <f t="shared" si="0"/>
        <v>3000</v>
      </c>
      <c r="N43" s="2" t="s">
        <v>199</v>
      </c>
      <c r="O43" s="2" t="s">
        <v>1609</v>
      </c>
      <c r="P43" s="2">
        <f t="shared" si="1"/>
        <v>750</v>
      </c>
      <c r="Q43" s="2">
        <f t="shared" si="1"/>
        <v>0</v>
      </c>
      <c r="R43" s="2">
        <f t="shared" si="2"/>
        <v>750</v>
      </c>
      <c r="S43" s="11">
        <v>30656</v>
      </c>
      <c r="T43" s="2"/>
    </row>
    <row r="44" spans="2:20">
      <c r="B44" s="2">
        <v>35</v>
      </c>
      <c r="C44" s="2" t="s">
        <v>1786</v>
      </c>
      <c r="D44" s="2" t="s">
        <v>1787</v>
      </c>
      <c r="E44" s="2" t="s">
        <v>28</v>
      </c>
      <c r="F44" s="2" t="s">
        <v>1025</v>
      </c>
      <c r="G44" s="2" t="s">
        <v>29</v>
      </c>
      <c r="H44" s="2" t="s">
        <v>1788</v>
      </c>
      <c r="I44" s="2">
        <v>9000</v>
      </c>
      <c r="J44" s="2">
        <v>3000</v>
      </c>
      <c r="K44" s="2"/>
      <c r="L44" s="2"/>
      <c r="M44" s="18">
        <f t="shared" si="0"/>
        <v>12000</v>
      </c>
      <c r="N44" s="2" t="s">
        <v>114</v>
      </c>
      <c r="O44" s="2" t="s">
        <v>115</v>
      </c>
      <c r="P44" s="2">
        <f t="shared" si="1"/>
        <v>3000</v>
      </c>
      <c r="Q44" s="2">
        <f t="shared" si="1"/>
        <v>0</v>
      </c>
      <c r="R44" s="2">
        <f t="shared" si="2"/>
        <v>3000</v>
      </c>
      <c r="S44" s="11">
        <v>30656</v>
      </c>
      <c r="T44" s="2"/>
    </row>
    <row r="45" spans="2:20">
      <c r="B45" s="2">
        <v>36</v>
      </c>
      <c r="C45" s="2" t="s">
        <v>1789</v>
      </c>
      <c r="D45" s="2" t="s">
        <v>1790</v>
      </c>
      <c r="E45" s="2" t="s">
        <v>28</v>
      </c>
      <c r="F45" s="2" t="s">
        <v>34</v>
      </c>
      <c r="G45" s="2" t="s">
        <v>29</v>
      </c>
      <c r="H45" s="2" t="s">
        <v>395</v>
      </c>
      <c r="I45" s="2">
        <v>3200</v>
      </c>
      <c r="J45" s="2">
        <v>800</v>
      </c>
      <c r="K45" s="2"/>
      <c r="L45" s="2"/>
      <c r="M45" s="18">
        <f t="shared" si="0"/>
        <v>4000</v>
      </c>
      <c r="N45" s="2" t="s">
        <v>1524</v>
      </c>
      <c r="O45" s="2" t="s">
        <v>28</v>
      </c>
      <c r="P45" s="2">
        <f t="shared" si="1"/>
        <v>800</v>
      </c>
      <c r="Q45" s="2">
        <f t="shared" si="1"/>
        <v>0</v>
      </c>
      <c r="R45" s="2">
        <f t="shared" si="2"/>
        <v>800</v>
      </c>
      <c r="S45" s="11">
        <v>30666</v>
      </c>
      <c r="T45" s="2"/>
    </row>
    <row r="46" spans="2:20">
      <c r="B46" s="2">
        <v>37</v>
      </c>
      <c r="C46" s="2" t="s">
        <v>1791</v>
      </c>
      <c r="D46" s="2" t="s">
        <v>1792</v>
      </c>
      <c r="E46" s="2" t="s">
        <v>28</v>
      </c>
      <c r="F46" s="2" t="s">
        <v>1555</v>
      </c>
      <c r="G46" s="2" t="s">
        <v>29</v>
      </c>
      <c r="H46" s="2" t="s">
        <v>120</v>
      </c>
      <c r="I46" s="2">
        <v>9000</v>
      </c>
      <c r="J46" s="2">
        <v>3000</v>
      </c>
      <c r="K46" s="2"/>
      <c r="L46" s="2"/>
      <c r="M46" s="18">
        <f t="shared" si="0"/>
        <v>12000</v>
      </c>
      <c r="N46" s="2" t="s">
        <v>1793</v>
      </c>
      <c r="O46" s="2" t="s">
        <v>28</v>
      </c>
      <c r="P46" s="2">
        <f t="shared" si="1"/>
        <v>3000</v>
      </c>
      <c r="Q46" s="2">
        <f t="shared" si="1"/>
        <v>0</v>
      </c>
      <c r="R46" s="2">
        <f t="shared" si="2"/>
        <v>3000</v>
      </c>
      <c r="S46" s="11">
        <v>30666</v>
      </c>
      <c r="T46" s="2"/>
    </row>
    <row r="47" spans="2:20">
      <c r="B47" s="2">
        <v>38</v>
      </c>
      <c r="C47" s="2" t="s">
        <v>1794</v>
      </c>
      <c r="D47" s="2" t="s">
        <v>1795</v>
      </c>
      <c r="E47" s="2" t="s">
        <v>28</v>
      </c>
      <c r="F47" s="2" t="s">
        <v>34</v>
      </c>
      <c r="G47" s="2" t="s">
        <v>29</v>
      </c>
      <c r="H47" s="2" t="s">
        <v>1796</v>
      </c>
      <c r="I47" s="2">
        <v>150000</v>
      </c>
      <c r="J47" s="2">
        <v>21100</v>
      </c>
      <c r="K47" s="2"/>
      <c r="L47" s="2"/>
      <c r="M47" s="18">
        <f t="shared" si="0"/>
        <v>171100</v>
      </c>
      <c r="N47" s="2" t="s">
        <v>86</v>
      </c>
      <c r="O47" s="2" t="s">
        <v>1646</v>
      </c>
      <c r="P47" s="2">
        <f t="shared" si="1"/>
        <v>21100</v>
      </c>
      <c r="Q47" s="2">
        <f t="shared" si="1"/>
        <v>0</v>
      </c>
      <c r="R47" s="2">
        <f t="shared" si="2"/>
        <v>21100</v>
      </c>
      <c r="S47" s="11">
        <v>30669</v>
      </c>
      <c r="T47" s="2"/>
    </row>
    <row r="48" spans="2:20">
      <c r="B48" s="2">
        <v>39</v>
      </c>
      <c r="C48" s="2" t="s">
        <v>1797</v>
      </c>
      <c r="D48" s="2" t="s">
        <v>1798</v>
      </c>
      <c r="E48" s="2" t="s">
        <v>28</v>
      </c>
      <c r="F48" s="2" t="s">
        <v>1730</v>
      </c>
      <c r="G48" s="2" t="s">
        <v>29</v>
      </c>
      <c r="H48" s="2" t="s">
        <v>1677</v>
      </c>
      <c r="I48" s="2">
        <v>4875</v>
      </c>
      <c r="J48" s="2">
        <v>1625</v>
      </c>
      <c r="K48" s="2"/>
      <c r="L48" s="2"/>
      <c r="M48" s="18">
        <f t="shared" si="0"/>
        <v>6500</v>
      </c>
      <c r="N48" s="2" t="s">
        <v>456</v>
      </c>
      <c r="O48" s="2" t="s">
        <v>28</v>
      </c>
      <c r="P48" s="2">
        <f t="shared" si="1"/>
        <v>1625</v>
      </c>
      <c r="Q48" s="2">
        <f t="shared" si="1"/>
        <v>0</v>
      </c>
      <c r="R48" s="2">
        <f t="shared" si="2"/>
        <v>1625</v>
      </c>
      <c r="S48" s="11">
        <v>30670</v>
      </c>
      <c r="T48" s="2"/>
    </row>
    <row r="49" spans="2:20">
      <c r="B49" s="2">
        <v>40</v>
      </c>
      <c r="C49" s="13" t="s">
        <v>1799</v>
      </c>
      <c r="D49" s="2" t="s">
        <v>1800</v>
      </c>
      <c r="E49" s="2" t="s">
        <v>28</v>
      </c>
      <c r="F49" s="2" t="s">
        <v>1536</v>
      </c>
      <c r="G49" s="2" t="s">
        <v>29</v>
      </c>
      <c r="H49" s="2" t="s">
        <v>755</v>
      </c>
      <c r="I49" s="2">
        <v>12500</v>
      </c>
      <c r="J49" s="2">
        <v>3477</v>
      </c>
      <c r="K49" s="2"/>
      <c r="L49" s="2"/>
      <c r="M49" s="18">
        <f t="shared" si="0"/>
        <v>15977</v>
      </c>
      <c r="N49" s="2" t="s">
        <v>404</v>
      </c>
      <c r="O49" s="2" t="s">
        <v>28</v>
      </c>
      <c r="P49" s="2">
        <f t="shared" si="1"/>
        <v>3477</v>
      </c>
      <c r="Q49" s="2">
        <f t="shared" si="1"/>
        <v>0</v>
      </c>
      <c r="R49" s="2">
        <f t="shared" si="2"/>
        <v>3477</v>
      </c>
      <c r="S49" s="11">
        <v>30677</v>
      </c>
      <c r="T49" s="2"/>
    </row>
    <row r="50" spans="2:20">
      <c r="B50" s="2">
        <v>41</v>
      </c>
      <c r="C50" s="2" t="s">
        <v>1801</v>
      </c>
      <c r="D50" s="2" t="s">
        <v>1802</v>
      </c>
      <c r="E50" s="2" t="s">
        <v>28</v>
      </c>
      <c r="F50" s="2" t="s">
        <v>1555</v>
      </c>
      <c r="G50" s="2" t="s">
        <v>29</v>
      </c>
      <c r="H50" s="2" t="s">
        <v>45</v>
      </c>
      <c r="I50" s="2">
        <v>4500</v>
      </c>
      <c r="J50" s="2">
        <v>1500</v>
      </c>
      <c r="K50" s="2"/>
      <c r="L50" s="2"/>
      <c r="M50" s="18">
        <f t="shared" si="0"/>
        <v>6000</v>
      </c>
      <c r="N50" s="2" t="s">
        <v>194</v>
      </c>
      <c r="O50" s="2" t="s">
        <v>1147</v>
      </c>
      <c r="P50" s="2">
        <f t="shared" ref="P50:Q67" si="3">J50</f>
        <v>1500</v>
      </c>
      <c r="Q50" s="2">
        <f t="shared" si="3"/>
        <v>0</v>
      </c>
      <c r="R50" s="2">
        <f t="shared" si="2"/>
        <v>1500</v>
      </c>
      <c r="S50" s="11">
        <v>30683</v>
      </c>
      <c r="T50" s="2"/>
    </row>
    <row r="51" spans="2:20">
      <c r="B51" s="2">
        <v>42</v>
      </c>
      <c r="C51" s="2" t="s">
        <v>1803</v>
      </c>
      <c r="D51" s="2" t="s">
        <v>1804</v>
      </c>
      <c r="E51" s="2" t="s">
        <v>28</v>
      </c>
      <c r="F51" s="2" t="s">
        <v>1555</v>
      </c>
      <c r="G51" s="2" t="s">
        <v>29</v>
      </c>
      <c r="H51" s="2" t="s">
        <v>1734</v>
      </c>
      <c r="I51" s="2">
        <v>3000</v>
      </c>
      <c r="J51" s="2">
        <v>1000</v>
      </c>
      <c r="K51" s="2"/>
      <c r="L51" s="2"/>
      <c r="M51" s="18">
        <f t="shared" si="0"/>
        <v>4000</v>
      </c>
      <c r="N51" s="2" t="s">
        <v>86</v>
      </c>
      <c r="O51" s="2" t="s">
        <v>42</v>
      </c>
      <c r="P51" s="2">
        <f t="shared" si="3"/>
        <v>1000</v>
      </c>
      <c r="Q51" s="2">
        <f t="shared" si="3"/>
        <v>0</v>
      </c>
      <c r="R51" s="2">
        <f t="shared" si="2"/>
        <v>1000</v>
      </c>
      <c r="S51" s="11">
        <v>30683</v>
      </c>
      <c r="T51" s="2"/>
    </row>
    <row r="52" spans="2:20">
      <c r="B52" s="2">
        <v>43</v>
      </c>
      <c r="C52" s="2" t="s">
        <v>1805</v>
      </c>
      <c r="D52" s="2" t="s">
        <v>668</v>
      </c>
      <c r="E52" s="2" t="s">
        <v>28</v>
      </c>
      <c r="F52" s="2" t="s">
        <v>34</v>
      </c>
      <c r="G52" s="2" t="s">
        <v>29</v>
      </c>
      <c r="H52" s="2" t="s">
        <v>160</v>
      </c>
      <c r="I52" s="2">
        <v>3000</v>
      </c>
      <c r="J52" s="2">
        <v>1000</v>
      </c>
      <c r="K52" s="2"/>
      <c r="L52" s="2"/>
      <c r="M52" s="18">
        <f t="shared" si="0"/>
        <v>4000</v>
      </c>
      <c r="N52" s="2" t="s">
        <v>1524</v>
      </c>
      <c r="O52" s="2" t="s">
        <v>28</v>
      </c>
      <c r="P52" s="2">
        <f t="shared" si="3"/>
        <v>1000</v>
      </c>
      <c r="Q52" s="2">
        <f t="shared" si="3"/>
        <v>0</v>
      </c>
      <c r="R52" s="2">
        <f t="shared" si="2"/>
        <v>1000</v>
      </c>
      <c r="S52" s="11">
        <v>30687</v>
      </c>
      <c r="T52" s="2"/>
    </row>
    <row r="53" spans="2:20">
      <c r="B53" s="2">
        <v>44</v>
      </c>
      <c r="C53" s="2" t="s">
        <v>1806</v>
      </c>
      <c r="D53" s="2" t="s">
        <v>1807</v>
      </c>
      <c r="E53" s="2" t="s">
        <v>28</v>
      </c>
      <c r="F53" s="2" t="s">
        <v>1808</v>
      </c>
      <c r="G53" s="2" t="s">
        <v>29</v>
      </c>
      <c r="H53" s="2" t="s">
        <v>45</v>
      </c>
      <c r="I53" s="2">
        <v>2000</v>
      </c>
      <c r="J53" s="2">
        <v>500</v>
      </c>
      <c r="K53" s="2"/>
      <c r="L53" s="2"/>
      <c r="M53" s="18">
        <f t="shared" si="0"/>
        <v>2500</v>
      </c>
      <c r="N53" s="2" t="s">
        <v>46</v>
      </c>
      <c r="O53" s="2" t="s">
        <v>115</v>
      </c>
      <c r="P53" s="2">
        <f t="shared" si="3"/>
        <v>500</v>
      </c>
      <c r="Q53" s="2">
        <f t="shared" si="3"/>
        <v>0</v>
      </c>
      <c r="R53" s="2">
        <f t="shared" si="2"/>
        <v>500</v>
      </c>
      <c r="S53" s="11">
        <v>30687</v>
      </c>
      <c r="T53" s="2"/>
    </row>
    <row r="54" spans="2:20">
      <c r="B54" s="2">
        <v>45</v>
      </c>
      <c r="C54" s="2" t="s">
        <v>1809</v>
      </c>
      <c r="D54" s="2" t="s">
        <v>1810</v>
      </c>
      <c r="E54" s="2" t="s">
        <v>28</v>
      </c>
      <c r="F54" s="2" t="s">
        <v>1068</v>
      </c>
      <c r="G54" s="2" t="s">
        <v>29</v>
      </c>
      <c r="H54" s="2" t="s">
        <v>1520</v>
      </c>
      <c r="I54" s="2">
        <v>13900</v>
      </c>
      <c r="J54" s="2">
        <v>3487</v>
      </c>
      <c r="K54" s="2"/>
      <c r="L54" s="2"/>
      <c r="M54" s="18">
        <f t="shared" si="0"/>
        <v>17387</v>
      </c>
      <c r="N54" s="2" t="s">
        <v>46</v>
      </c>
      <c r="O54" s="2" t="s">
        <v>115</v>
      </c>
      <c r="P54" s="2">
        <f t="shared" si="3"/>
        <v>3487</v>
      </c>
      <c r="Q54" s="2">
        <f t="shared" si="3"/>
        <v>0</v>
      </c>
      <c r="R54" s="2">
        <f t="shared" si="2"/>
        <v>3487</v>
      </c>
      <c r="S54" s="11">
        <v>30698</v>
      </c>
      <c r="T54" s="2"/>
    </row>
    <row r="55" spans="2:20">
      <c r="B55" s="2">
        <v>46</v>
      </c>
      <c r="C55" s="2" t="s">
        <v>1811</v>
      </c>
      <c r="D55" s="2" t="s">
        <v>1812</v>
      </c>
      <c r="E55" s="2" t="s">
        <v>28</v>
      </c>
      <c r="F55" s="2" t="s">
        <v>1555</v>
      </c>
      <c r="G55" s="2" t="s">
        <v>39</v>
      </c>
      <c r="H55" s="2" t="s">
        <v>1813</v>
      </c>
      <c r="I55" s="2">
        <v>9000</v>
      </c>
      <c r="J55" s="2">
        <v>3000</v>
      </c>
      <c r="K55" s="2"/>
      <c r="L55" s="2"/>
      <c r="M55" s="18">
        <f t="shared" si="0"/>
        <v>12000</v>
      </c>
      <c r="N55" s="2" t="s">
        <v>1793</v>
      </c>
      <c r="O55" s="2" t="s">
        <v>28</v>
      </c>
      <c r="P55" s="2">
        <f t="shared" si="3"/>
        <v>3000</v>
      </c>
      <c r="Q55" s="2">
        <f t="shared" si="3"/>
        <v>0</v>
      </c>
      <c r="R55" s="2">
        <f t="shared" si="2"/>
        <v>3000</v>
      </c>
      <c r="S55" s="11">
        <v>30721</v>
      </c>
      <c r="T55" s="2"/>
    </row>
    <row r="56" spans="2:20">
      <c r="B56" s="2">
        <v>47</v>
      </c>
      <c r="C56" s="2" t="s">
        <v>1814</v>
      </c>
      <c r="D56" s="2" t="s">
        <v>1815</v>
      </c>
      <c r="E56" s="2" t="s">
        <v>28</v>
      </c>
      <c r="F56" s="2" t="s">
        <v>1555</v>
      </c>
      <c r="G56" s="2" t="s">
        <v>29</v>
      </c>
      <c r="H56" s="2" t="s">
        <v>45</v>
      </c>
      <c r="I56" s="2">
        <v>9000</v>
      </c>
      <c r="J56" s="2">
        <v>3000</v>
      </c>
      <c r="K56" s="2"/>
      <c r="L56" s="2"/>
      <c r="M56" s="18">
        <f t="shared" si="0"/>
        <v>12000</v>
      </c>
      <c r="N56" s="2" t="s">
        <v>46</v>
      </c>
      <c r="O56" s="2" t="s">
        <v>610</v>
      </c>
      <c r="P56" s="2">
        <f t="shared" si="3"/>
        <v>3000</v>
      </c>
      <c r="Q56" s="2">
        <f t="shared" si="3"/>
        <v>0</v>
      </c>
      <c r="R56" s="2">
        <f t="shared" si="2"/>
        <v>3000</v>
      </c>
      <c r="S56" s="11">
        <v>30721</v>
      </c>
      <c r="T56" s="2"/>
    </row>
    <row r="57" spans="2:20">
      <c r="B57" s="2">
        <v>48</v>
      </c>
      <c r="C57" s="2" t="s">
        <v>1816</v>
      </c>
      <c r="D57" s="2" t="s">
        <v>1817</v>
      </c>
      <c r="E57" s="2" t="s">
        <v>28</v>
      </c>
      <c r="F57" s="2" t="s">
        <v>1555</v>
      </c>
      <c r="G57" s="2" t="s">
        <v>29</v>
      </c>
      <c r="H57" s="2" t="s">
        <v>120</v>
      </c>
      <c r="I57" s="2">
        <v>4500</v>
      </c>
      <c r="J57" s="2">
        <v>1500</v>
      </c>
      <c r="K57" s="2"/>
      <c r="L57" s="2"/>
      <c r="M57" s="18">
        <f t="shared" si="0"/>
        <v>6000</v>
      </c>
      <c r="N57" s="2" t="s">
        <v>1016</v>
      </c>
      <c r="O57" s="2" t="s">
        <v>436</v>
      </c>
      <c r="P57" s="2">
        <f t="shared" si="3"/>
        <v>1500</v>
      </c>
      <c r="Q57" s="2">
        <f t="shared" si="3"/>
        <v>0</v>
      </c>
      <c r="R57" s="2">
        <f t="shared" si="2"/>
        <v>1500</v>
      </c>
      <c r="S57" s="11">
        <v>30728</v>
      </c>
      <c r="T57" s="2"/>
    </row>
    <row r="58" spans="2:20">
      <c r="B58" s="2">
        <v>49</v>
      </c>
      <c r="C58" s="2" t="s">
        <v>1818</v>
      </c>
      <c r="D58" s="2" t="s">
        <v>1697</v>
      </c>
      <c r="E58" s="2" t="s">
        <v>28</v>
      </c>
      <c r="F58" s="2" t="s">
        <v>1717</v>
      </c>
      <c r="G58" s="2" t="s">
        <v>29</v>
      </c>
      <c r="H58" s="2" t="s">
        <v>1026</v>
      </c>
      <c r="I58" s="2">
        <v>2250</v>
      </c>
      <c r="J58" s="2">
        <v>750</v>
      </c>
      <c r="K58" s="2"/>
      <c r="L58" s="2"/>
      <c r="M58" s="18">
        <f t="shared" si="0"/>
        <v>3000</v>
      </c>
      <c r="N58" s="2" t="s">
        <v>30</v>
      </c>
      <c r="O58" s="2" t="s">
        <v>1164</v>
      </c>
      <c r="P58" s="2">
        <f t="shared" si="3"/>
        <v>750</v>
      </c>
      <c r="Q58" s="2">
        <f t="shared" si="3"/>
        <v>0</v>
      </c>
      <c r="R58" s="2">
        <f t="shared" si="2"/>
        <v>750</v>
      </c>
      <c r="S58" s="11">
        <v>30587</v>
      </c>
      <c r="T58" s="2"/>
    </row>
    <row r="59" spans="2:20">
      <c r="B59" s="2">
        <v>50</v>
      </c>
      <c r="C59" s="2" t="s">
        <v>1819</v>
      </c>
      <c r="D59" s="2" t="s">
        <v>127</v>
      </c>
      <c r="E59" s="2" t="s">
        <v>28</v>
      </c>
      <c r="F59" s="2" t="s">
        <v>34</v>
      </c>
      <c r="G59" s="2" t="s">
        <v>29</v>
      </c>
      <c r="H59" s="2" t="s">
        <v>395</v>
      </c>
      <c r="I59" s="2">
        <v>4500</v>
      </c>
      <c r="J59" s="2">
        <v>1500</v>
      </c>
      <c r="K59" s="2"/>
      <c r="L59" s="2"/>
      <c r="M59" s="18">
        <f t="shared" si="0"/>
        <v>6000</v>
      </c>
      <c r="N59" s="2" t="s">
        <v>46</v>
      </c>
      <c r="O59" s="2" t="s">
        <v>217</v>
      </c>
      <c r="P59" s="2">
        <f t="shared" si="3"/>
        <v>1500</v>
      </c>
      <c r="Q59" s="2">
        <f t="shared" si="3"/>
        <v>0</v>
      </c>
      <c r="R59" s="2">
        <f t="shared" si="2"/>
        <v>1500</v>
      </c>
      <c r="S59" s="11">
        <v>30743</v>
      </c>
      <c r="T59" s="2"/>
    </row>
    <row r="60" spans="2:20">
      <c r="B60" s="2">
        <v>51</v>
      </c>
      <c r="C60" s="2" t="s">
        <v>1820</v>
      </c>
      <c r="D60" s="2" t="s">
        <v>1821</v>
      </c>
      <c r="E60" s="2" t="s">
        <v>28</v>
      </c>
      <c r="F60" s="2" t="s">
        <v>34</v>
      </c>
      <c r="G60" s="2" t="s">
        <v>29</v>
      </c>
      <c r="H60" s="2" t="s">
        <v>45</v>
      </c>
      <c r="I60" s="2">
        <v>7500</v>
      </c>
      <c r="J60" s="2">
        <v>2500</v>
      </c>
      <c r="K60" s="2"/>
      <c r="L60" s="2"/>
      <c r="M60" s="18">
        <f t="shared" si="0"/>
        <v>10000</v>
      </c>
      <c r="N60" s="2" t="s">
        <v>46</v>
      </c>
      <c r="O60" s="2" t="s">
        <v>51</v>
      </c>
      <c r="P60" s="2">
        <f t="shared" si="3"/>
        <v>2500</v>
      </c>
      <c r="Q60" s="2">
        <f t="shared" si="3"/>
        <v>0</v>
      </c>
      <c r="R60" s="2">
        <f t="shared" si="2"/>
        <v>2500</v>
      </c>
      <c r="S60" s="11">
        <v>30749</v>
      </c>
      <c r="T60" s="2"/>
    </row>
    <row r="61" spans="2:20">
      <c r="B61" s="2">
        <v>52</v>
      </c>
      <c r="C61" s="2" t="s">
        <v>1822</v>
      </c>
      <c r="D61" s="2" t="s">
        <v>1823</v>
      </c>
      <c r="E61" s="2" t="s">
        <v>28</v>
      </c>
      <c r="F61" s="2" t="s">
        <v>1092</v>
      </c>
      <c r="G61" s="2" t="s">
        <v>29</v>
      </c>
      <c r="H61" s="2" t="s">
        <v>1824</v>
      </c>
      <c r="I61" s="2">
        <v>7500</v>
      </c>
      <c r="J61" s="2">
        <v>2500</v>
      </c>
      <c r="K61" s="2"/>
      <c r="L61" s="2"/>
      <c r="M61" s="18">
        <f t="shared" si="0"/>
        <v>10000</v>
      </c>
      <c r="N61" s="2" t="s">
        <v>46</v>
      </c>
      <c r="O61" s="2" t="s">
        <v>51</v>
      </c>
      <c r="P61" s="2">
        <f t="shared" si="3"/>
        <v>2500</v>
      </c>
      <c r="Q61" s="2">
        <f t="shared" si="3"/>
        <v>0</v>
      </c>
      <c r="R61" s="2">
        <f t="shared" si="2"/>
        <v>2500</v>
      </c>
      <c r="S61" s="11">
        <v>30749</v>
      </c>
      <c r="T61" s="2"/>
    </row>
    <row r="62" spans="2:20">
      <c r="B62" s="2">
        <v>53</v>
      </c>
      <c r="C62" s="2" t="s">
        <v>1825</v>
      </c>
      <c r="D62" s="2" t="s">
        <v>1826</v>
      </c>
      <c r="E62" s="2" t="s">
        <v>28</v>
      </c>
      <c r="F62" s="2" t="s">
        <v>1092</v>
      </c>
      <c r="G62" s="2" t="s">
        <v>29</v>
      </c>
      <c r="H62" s="2" t="s">
        <v>120</v>
      </c>
      <c r="I62" s="2">
        <v>8250</v>
      </c>
      <c r="J62" s="2">
        <v>2750</v>
      </c>
      <c r="K62" s="2"/>
      <c r="L62" s="2"/>
      <c r="M62" s="18">
        <f t="shared" si="0"/>
        <v>11000</v>
      </c>
      <c r="N62" s="2" t="s">
        <v>46</v>
      </c>
      <c r="O62" s="2" t="s">
        <v>51</v>
      </c>
      <c r="P62" s="2">
        <f t="shared" si="3"/>
        <v>2750</v>
      </c>
      <c r="Q62" s="2">
        <f t="shared" si="3"/>
        <v>0</v>
      </c>
      <c r="R62" s="2">
        <f t="shared" si="2"/>
        <v>2750</v>
      </c>
      <c r="S62" s="11">
        <v>30749</v>
      </c>
      <c r="T62" s="2"/>
    </row>
    <row r="63" spans="2:20">
      <c r="B63" s="2">
        <v>54</v>
      </c>
      <c r="C63" s="2" t="s">
        <v>1827</v>
      </c>
      <c r="D63" s="2" t="s">
        <v>1653</v>
      </c>
      <c r="E63" s="2" t="s">
        <v>28</v>
      </c>
      <c r="F63" s="2" t="s">
        <v>34</v>
      </c>
      <c r="G63" s="2" t="s">
        <v>29</v>
      </c>
      <c r="H63" s="2" t="s">
        <v>45</v>
      </c>
      <c r="I63" s="2">
        <v>7500</v>
      </c>
      <c r="J63" s="2">
        <v>2500</v>
      </c>
      <c r="K63" s="2"/>
      <c r="L63" s="2"/>
      <c r="M63" s="18">
        <f t="shared" si="0"/>
        <v>10000</v>
      </c>
      <c r="N63" s="2" t="s">
        <v>46</v>
      </c>
      <c r="O63" s="2" t="s">
        <v>51</v>
      </c>
      <c r="P63" s="2">
        <f t="shared" si="3"/>
        <v>2500</v>
      </c>
      <c r="Q63" s="2">
        <f t="shared" si="3"/>
        <v>0</v>
      </c>
      <c r="R63" s="2">
        <f t="shared" si="2"/>
        <v>2500</v>
      </c>
      <c r="S63" s="11">
        <v>30749</v>
      </c>
      <c r="T63" s="2"/>
    </row>
    <row r="64" spans="2:20">
      <c r="B64" s="2">
        <v>55</v>
      </c>
      <c r="C64" s="2" t="s">
        <v>1828</v>
      </c>
      <c r="D64" s="2" t="s">
        <v>1829</v>
      </c>
      <c r="E64" s="2" t="s">
        <v>28</v>
      </c>
      <c r="F64" s="2" t="s">
        <v>34</v>
      </c>
      <c r="G64" s="2" t="s">
        <v>29</v>
      </c>
      <c r="H64" s="2" t="s">
        <v>45</v>
      </c>
      <c r="I64" s="2">
        <v>5625</v>
      </c>
      <c r="J64" s="2">
        <v>1875</v>
      </c>
      <c r="K64" s="2"/>
      <c r="L64" s="2"/>
      <c r="M64" s="18">
        <f t="shared" si="0"/>
        <v>7500</v>
      </c>
      <c r="N64" s="2" t="s">
        <v>46</v>
      </c>
      <c r="O64" s="2" t="s">
        <v>51</v>
      </c>
      <c r="P64" s="2">
        <f t="shared" si="3"/>
        <v>1875</v>
      </c>
      <c r="Q64" s="2">
        <f t="shared" si="3"/>
        <v>0</v>
      </c>
      <c r="R64" s="2">
        <f t="shared" si="2"/>
        <v>1875</v>
      </c>
      <c r="S64" s="11">
        <v>30749</v>
      </c>
      <c r="T64" s="2"/>
    </row>
    <row r="65" spans="2:20">
      <c r="B65" s="2">
        <v>56</v>
      </c>
      <c r="C65" s="2" t="s">
        <v>1830</v>
      </c>
      <c r="D65" s="2" t="s">
        <v>1831</v>
      </c>
      <c r="E65" s="2" t="s">
        <v>28</v>
      </c>
      <c r="F65" s="2" t="s">
        <v>1068</v>
      </c>
      <c r="G65" s="2" t="s">
        <v>29</v>
      </c>
      <c r="H65" s="2" t="s">
        <v>1122</v>
      </c>
      <c r="I65" s="2">
        <v>4500</v>
      </c>
      <c r="J65" s="2">
        <v>1500</v>
      </c>
      <c r="K65" s="2"/>
      <c r="L65" s="2"/>
      <c r="M65" s="18">
        <f t="shared" si="0"/>
        <v>6000</v>
      </c>
      <c r="N65" s="2" t="s">
        <v>46</v>
      </c>
      <c r="O65" s="2" t="s">
        <v>115</v>
      </c>
      <c r="P65" s="2">
        <f t="shared" si="3"/>
        <v>1500</v>
      </c>
      <c r="Q65" s="2">
        <f t="shared" si="3"/>
        <v>0</v>
      </c>
      <c r="R65" s="2">
        <f t="shared" si="2"/>
        <v>1500</v>
      </c>
      <c r="S65" s="11">
        <v>30762</v>
      </c>
      <c r="T65" s="2"/>
    </row>
    <row r="66" spans="2:20">
      <c r="B66" s="2">
        <v>57</v>
      </c>
      <c r="C66" s="2" t="s">
        <v>1832</v>
      </c>
      <c r="D66" s="2" t="s">
        <v>1833</v>
      </c>
      <c r="E66" s="2" t="s">
        <v>28</v>
      </c>
      <c r="F66" s="2" t="s">
        <v>1725</v>
      </c>
      <c r="G66" s="2" t="s">
        <v>29</v>
      </c>
      <c r="H66" s="2" t="s">
        <v>45</v>
      </c>
      <c r="I66" s="2">
        <v>7500</v>
      </c>
      <c r="J66" s="2">
        <v>2500</v>
      </c>
      <c r="K66" s="2"/>
      <c r="L66" s="2"/>
      <c r="M66" s="18">
        <f t="shared" si="0"/>
        <v>10000</v>
      </c>
      <c r="N66" s="2" t="s">
        <v>30</v>
      </c>
      <c r="O66" s="2" t="s">
        <v>1164</v>
      </c>
      <c r="P66" s="2">
        <f t="shared" si="3"/>
        <v>2500</v>
      </c>
      <c r="Q66" s="2">
        <f t="shared" si="3"/>
        <v>0</v>
      </c>
      <c r="R66" s="2">
        <f t="shared" si="2"/>
        <v>2500</v>
      </c>
      <c r="S66" s="11">
        <v>30762</v>
      </c>
      <c r="T66" s="2"/>
    </row>
    <row r="67" spans="2:20">
      <c r="B67" s="2">
        <v>58</v>
      </c>
      <c r="C67" s="2" t="s">
        <v>1834</v>
      </c>
      <c r="D67" s="2" t="s">
        <v>1835</v>
      </c>
      <c r="E67" s="2" t="s">
        <v>28</v>
      </c>
      <c r="F67" s="2" t="s">
        <v>1626</v>
      </c>
      <c r="G67" s="2" t="s">
        <v>29</v>
      </c>
      <c r="H67" s="2" t="s">
        <v>1836</v>
      </c>
      <c r="I67" s="2">
        <v>1875</v>
      </c>
      <c r="J67" s="2">
        <v>625</v>
      </c>
      <c r="K67" s="2"/>
      <c r="L67" s="2"/>
      <c r="M67" s="18">
        <f t="shared" si="0"/>
        <v>2500</v>
      </c>
      <c r="N67" s="2" t="s">
        <v>46</v>
      </c>
      <c r="O67" s="2" t="s">
        <v>115</v>
      </c>
      <c r="P67" s="2">
        <f t="shared" si="3"/>
        <v>625</v>
      </c>
      <c r="Q67" s="2">
        <f t="shared" si="3"/>
        <v>0</v>
      </c>
      <c r="R67" s="2">
        <f t="shared" si="2"/>
        <v>625</v>
      </c>
      <c r="S67" s="11">
        <v>30762</v>
      </c>
      <c r="T67" s="2"/>
    </row>
    <row r="68" spans="2:20">
      <c r="B68" s="2">
        <v>59</v>
      </c>
      <c r="C68" s="2" t="s">
        <v>1837</v>
      </c>
      <c r="D68" s="2" t="s">
        <v>1838</v>
      </c>
      <c r="E68" s="2" t="s">
        <v>28</v>
      </c>
      <c r="F68" s="2" t="s">
        <v>34</v>
      </c>
      <c r="G68" s="2" t="s">
        <v>29</v>
      </c>
      <c r="H68" s="2" t="s">
        <v>45</v>
      </c>
      <c r="I68" s="2">
        <v>7500</v>
      </c>
      <c r="J68" s="2">
        <v>2500</v>
      </c>
      <c r="K68" s="18"/>
      <c r="L68" s="2"/>
      <c r="M68" s="18">
        <f t="shared" si="0"/>
        <v>10000</v>
      </c>
      <c r="N68" s="2" t="s">
        <v>46</v>
      </c>
      <c r="O68" s="2" t="s">
        <v>51</v>
      </c>
      <c r="P68" s="2">
        <f t="shared" ref="P68:Q74" si="4">J68</f>
        <v>2500</v>
      </c>
      <c r="Q68" s="2">
        <f t="shared" si="4"/>
        <v>0</v>
      </c>
      <c r="R68" s="2">
        <f t="shared" si="2"/>
        <v>2500</v>
      </c>
      <c r="S68" s="11">
        <v>30771</v>
      </c>
      <c r="T68" s="2"/>
    </row>
    <row r="69" spans="2:20">
      <c r="B69" s="2">
        <v>60</v>
      </c>
      <c r="C69" s="2" t="s">
        <v>1839</v>
      </c>
      <c r="D69" s="2" t="s">
        <v>1795</v>
      </c>
      <c r="E69" s="2" t="s">
        <v>28</v>
      </c>
      <c r="F69" s="2" t="s">
        <v>34</v>
      </c>
      <c r="G69" s="2" t="s">
        <v>29</v>
      </c>
      <c r="H69" s="2" t="s">
        <v>45</v>
      </c>
      <c r="I69" s="2">
        <v>6750</v>
      </c>
      <c r="J69" s="2">
        <v>2250</v>
      </c>
      <c r="K69" s="2"/>
      <c r="L69" s="2"/>
      <c r="M69" s="18">
        <f t="shared" si="0"/>
        <v>9000</v>
      </c>
      <c r="N69" s="2" t="s">
        <v>46</v>
      </c>
      <c r="O69" s="2" t="s">
        <v>51</v>
      </c>
      <c r="P69" s="2">
        <f t="shared" si="4"/>
        <v>2250</v>
      </c>
      <c r="Q69" s="2">
        <f t="shared" si="4"/>
        <v>0</v>
      </c>
      <c r="R69" s="2">
        <f t="shared" si="2"/>
        <v>2250</v>
      </c>
      <c r="S69" s="11">
        <v>30771</v>
      </c>
      <c r="T69" s="2"/>
    </row>
    <row r="70" spans="2:20">
      <c r="B70" s="2">
        <v>61</v>
      </c>
      <c r="C70" s="2" t="s">
        <v>1840</v>
      </c>
      <c r="D70" s="2" t="s">
        <v>1841</v>
      </c>
      <c r="E70" s="2" t="s">
        <v>28</v>
      </c>
      <c r="F70" s="2" t="s">
        <v>240</v>
      </c>
      <c r="G70" s="2" t="s">
        <v>39</v>
      </c>
      <c r="H70" s="2" t="s">
        <v>45</v>
      </c>
      <c r="I70" s="2">
        <v>5625</v>
      </c>
      <c r="J70" s="2">
        <v>1875</v>
      </c>
      <c r="K70" s="2"/>
      <c r="L70" s="2"/>
      <c r="M70" s="18">
        <f t="shared" si="0"/>
        <v>7500</v>
      </c>
      <c r="N70" s="2" t="s">
        <v>46</v>
      </c>
      <c r="O70" s="2" t="s">
        <v>51</v>
      </c>
      <c r="P70" s="2">
        <f t="shared" si="4"/>
        <v>1875</v>
      </c>
      <c r="Q70" s="2">
        <f t="shared" si="4"/>
        <v>0</v>
      </c>
      <c r="R70" s="2">
        <f t="shared" si="2"/>
        <v>1875</v>
      </c>
      <c r="S70" s="11">
        <v>30771</v>
      </c>
      <c r="T70" s="2"/>
    </row>
    <row r="71" spans="2:20">
      <c r="B71" s="2">
        <v>62</v>
      </c>
      <c r="C71" s="2" t="s">
        <v>1842</v>
      </c>
      <c r="D71" s="2" t="s">
        <v>1667</v>
      </c>
      <c r="E71" s="2" t="s">
        <v>28</v>
      </c>
      <c r="F71" s="2" t="s">
        <v>34</v>
      </c>
      <c r="G71" s="2" t="s">
        <v>39</v>
      </c>
      <c r="H71" s="2" t="s">
        <v>45</v>
      </c>
      <c r="I71" s="2">
        <v>6000</v>
      </c>
      <c r="J71" s="2">
        <v>2000</v>
      </c>
      <c r="K71" s="2"/>
      <c r="L71" s="2"/>
      <c r="M71" s="18">
        <f t="shared" si="0"/>
        <v>8000</v>
      </c>
      <c r="N71" s="2" t="s">
        <v>46</v>
      </c>
      <c r="O71" s="2" t="s">
        <v>51</v>
      </c>
      <c r="P71" s="2">
        <f t="shared" si="4"/>
        <v>2000</v>
      </c>
      <c r="Q71" s="2">
        <f t="shared" si="4"/>
        <v>0</v>
      </c>
      <c r="R71" s="2">
        <f t="shared" si="2"/>
        <v>2000</v>
      </c>
      <c r="S71" s="11">
        <v>30771</v>
      </c>
      <c r="T71" s="2"/>
    </row>
    <row r="72" spans="2:20">
      <c r="B72" s="2">
        <v>63</v>
      </c>
      <c r="C72" s="2" t="s">
        <v>1843</v>
      </c>
      <c r="D72" s="2" t="s">
        <v>1844</v>
      </c>
      <c r="E72" s="2" t="s">
        <v>28</v>
      </c>
      <c r="F72" s="2" t="s">
        <v>34</v>
      </c>
      <c r="G72" s="2" t="s">
        <v>29</v>
      </c>
      <c r="H72" s="2" t="s">
        <v>599</v>
      </c>
      <c r="I72" s="2">
        <v>9000</v>
      </c>
      <c r="J72" s="2">
        <v>3000</v>
      </c>
      <c r="K72" s="2"/>
      <c r="L72" s="2"/>
      <c r="M72" s="18">
        <f t="shared" si="0"/>
        <v>12000</v>
      </c>
      <c r="N72" s="2" t="s">
        <v>46</v>
      </c>
      <c r="O72" s="2" t="s">
        <v>51</v>
      </c>
      <c r="P72" s="2">
        <f t="shared" si="4"/>
        <v>3000</v>
      </c>
      <c r="Q72" s="2">
        <f t="shared" si="4"/>
        <v>0</v>
      </c>
      <c r="R72" s="2">
        <f t="shared" si="2"/>
        <v>3000</v>
      </c>
      <c r="S72" s="11">
        <v>30771</v>
      </c>
      <c r="T72" s="2"/>
    </row>
    <row r="73" spans="2:20">
      <c r="B73" s="2">
        <v>64</v>
      </c>
      <c r="C73" s="2" t="s">
        <v>1845</v>
      </c>
      <c r="D73" s="2" t="s">
        <v>1846</v>
      </c>
      <c r="E73" s="2" t="s">
        <v>28</v>
      </c>
      <c r="F73" s="2" t="s">
        <v>1025</v>
      </c>
      <c r="G73" s="2" t="s">
        <v>29</v>
      </c>
      <c r="H73" s="2" t="s">
        <v>1847</v>
      </c>
      <c r="I73" s="2">
        <v>5250</v>
      </c>
      <c r="J73" s="2">
        <v>1750</v>
      </c>
      <c r="K73" s="2"/>
      <c r="L73" s="2"/>
      <c r="M73" s="18">
        <f t="shared" si="0"/>
        <v>7000</v>
      </c>
      <c r="N73" s="2" t="s">
        <v>1524</v>
      </c>
      <c r="O73" s="2" t="s">
        <v>28</v>
      </c>
      <c r="P73" s="2">
        <f t="shared" si="4"/>
        <v>1750</v>
      </c>
      <c r="Q73" s="2">
        <f t="shared" si="4"/>
        <v>0</v>
      </c>
      <c r="R73" s="2">
        <f t="shared" si="2"/>
        <v>1750</v>
      </c>
      <c r="S73" s="11">
        <v>30771</v>
      </c>
      <c r="T73" s="2"/>
    </row>
    <row r="74" spans="2:20">
      <c r="B74" s="2">
        <v>65</v>
      </c>
      <c r="C74" s="2" t="s">
        <v>1848</v>
      </c>
      <c r="D74" s="2" t="s">
        <v>1849</v>
      </c>
      <c r="E74" s="2" t="s">
        <v>28</v>
      </c>
      <c r="F74" s="2" t="s">
        <v>1626</v>
      </c>
      <c r="G74" s="2" t="s">
        <v>29</v>
      </c>
      <c r="H74" s="2" t="s">
        <v>45</v>
      </c>
      <c r="I74" s="2">
        <v>2250</v>
      </c>
      <c r="J74" s="2">
        <v>750</v>
      </c>
      <c r="K74" s="2"/>
      <c r="L74" s="2"/>
      <c r="M74" s="18">
        <f t="shared" si="0"/>
        <v>3000</v>
      </c>
      <c r="N74" s="2" t="s">
        <v>46</v>
      </c>
      <c r="O74" s="2" t="s">
        <v>115</v>
      </c>
      <c r="P74" s="2">
        <f t="shared" si="4"/>
        <v>750</v>
      </c>
      <c r="Q74" s="2">
        <f t="shared" si="4"/>
        <v>0</v>
      </c>
      <c r="R74" s="2">
        <f t="shared" si="2"/>
        <v>750</v>
      </c>
      <c r="S74" s="11">
        <v>30771</v>
      </c>
      <c r="T74" s="2"/>
    </row>
  </sheetData>
  <mergeCells count="2">
    <mergeCell ref="I5:M5"/>
    <mergeCell ref="P5:R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B2:U13"/>
  <sheetViews>
    <sheetView workbookViewId="0">
      <selection activeCell="L26" sqref="L26"/>
    </sheetView>
  </sheetViews>
  <sheetFormatPr defaultRowHeight="15"/>
  <sheetData>
    <row r="2" spans="2:21" ht="18">
      <c r="B2" s="1"/>
      <c r="C2" s="3"/>
      <c r="D2" s="3"/>
      <c r="E2" s="3"/>
      <c r="F2" s="4" t="s">
        <v>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1"/>
      <c r="U2" s="1"/>
    </row>
    <row r="3" spans="2:21" ht="15.75">
      <c r="B3" s="1"/>
      <c r="C3" s="3"/>
      <c r="D3" s="3"/>
      <c r="E3" s="3" t="s">
        <v>23</v>
      </c>
      <c r="F3" s="5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 t="s">
        <v>22</v>
      </c>
      <c r="S3" s="3"/>
      <c r="T3" s="1"/>
      <c r="U3" s="1"/>
    </row>
    <row r="4" spans="2:21"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1"/>
      <c r="U4" s="1"/>
    </row>
    <row r="5" spans="2:21">
      <c r="B5" s="1"/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32" t="s">
        <v>8</v>
      </c>
      <c r="K5" s="32"/>
      <c r="L5" s="32"/>
      <c r="M5" s="32"/>
      <c r="N5" s="32"/>
      <c r="O5" s="7" t="s">
        <v>16</v>
      </c>
      <c r="P5" s="7" t="s">
        <v>17</v>
      </c>
      <c r="Q5" s="32" t="s">
        <v>18</v>
      </c>
      <c r="R5" s="32"/>
      <c r="S5" s="32"/>
      <c r="T5" s="30" t="s">
        <v>19</v>
      </c>
      <c r="U5" s="7" t="s">
        <v>21</v>
      </c>
    </row>
    <row r="6" spans="2:21">
      <c r="B6" s="1"/>
      <c r="C6" s="8"/>
      <c r="D6" s="8"/>
      <c r="E6" s="8"/>
      <c r="F6" s="8"/>
      <c r="G6" s="8"/>
      <c r="H6" s="8"/>
      <c r="I6" s="8"/>
      <c r="J6" s="30" t="s">
        <v>9</v>
      </c>
      <c r="K6" s="30" t="s">
        <v>10</v>
      </c>
      <c r="L6" s="30" t="s">
        <v>11</v>
      </c>
      <c r="M6" s="30" t="s">
        <v>12</v>
      </c>
      <c r="N6" s="30" t="s">
        <v>14</v>
      </c>
      <c r="O6" s="8"/>
      <c r="P6" s="8"/>
      <c r="Q6" s="30" t="s">
        <v>10</v>
      </c>
      <c r="R6" s="30" t="s">
        <v>11</v>
      </c>
      <c r="S6" s="30" t="s">
        <v>14</v>
      </c>
      <c r="T6" s="30" t="s">
        <v>20</v>
      </c>
      <c r="U6" s="8"/>
    </row>
    <row r="7" spans="2:21">
      <c r="B7" s="1"/>
      <c r="C7" s="9"/>
      <c r="D7" s="9"/>
      <c r="E7" s="9"/>
      <c r="F7" s="9"/>
      <c r="G7" s="9"/>
      <c r="H7" s="9"/>
      <c r="I7" s="9"/>
      <c r="J7" s="30"/>
      <c r="K7" s="30"/>
      <c r="L7" s="30"/>
      <c r="M7" s="30" t="s">
        <v>13</v>
      </c>
      <c r="N7" s="30" t="s">
        <v>15</v>
      </c>
      <c r="O7" s="9"/>
      <c r="P7" s="9"/>
      <c r="Q7" s="30" t="s">
        <v>15</v>
      </c>
      <c r="R7" s="30" t="s">
        <v>15</v>
      </c>
      <c r="S7" s="30" t="s">
        <v>15</v>
      </c>
      <c r="T7" s="30"/>
      <c r="U7" s="9"/>
    </row>
    <row r="8" spans="2:21">
      <c r="B8" s="1"/>
      <c r="C8" s="30">
        <v>1</v>
      </c>
      <c r="D8" s="30">
        <v>2</v>
      </c>
      <c r="E8" s="30">
        <v>3</v>
      </c>
      <c r="F8" s="30">
        <v>4</v>
      </c>
      <c r="G8" s="30">
        <v>5</v>
      </c>
      <c r="H8" s="30">
        <v>6</v>
      </c>
      <c r="I8" s="30">
        <v>7</v>
      </c>
      <c r="J8" s="30">
        <v>8</v>
      </c>
      <c r="K8" s="30">
        <v>9</v>
      </c>
      <c r="L8" s="30">
        <v>10</v>
      </c>
      <c r="M8" s="30">
        <v>11</v>
      </c>
      <c r="N8" s="30">
        <v>12</v>
      </c>
      <c r="O8" s="30">
        <v>13</v>
      </c>
      <c r="P8" s="30">
        <v>14</v>
      </c>
      <c r="Q8" s="30">
        <v>15</v>
      </c>
      <c r="R8" s="30">
        <v>16</v>
      </c>
      <c r="S8" s="30">
        <v>17</v>
      </c>
      <c r="T8" s="30">
        <v>18</v>
      </c>
      <c r="U8" s="30">
        <v>19</v>
      </c>
    </row>
    <row r="9" spans="2:21">
      <c r="C9" s="2"/>
      <c r="D9" s="12" t="s">
        <v>739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11"/>
      <c r="U9" s="2"/>
    </row>
    <row r="10" spans="2:21">
      <c r="C10" s="2">
        <v>1</v>
      </c>
      <c r="D10" s="14" t="s">
        <v>736</v>
      </c>
      <c r="E10" s="2" t="s">
        <v>451</v>
      </c>
      <c r="F10" s="2" t="s">
        <v>28</v>
      </c>
      <c r="G10" s="2" t="s">
        <v>34</v>
      </c>
      <c r="H10" s="2" t="s">
        <v>29</v>
      </c>
      <c r="I10" s="2" t="s">
        <v>737</v>
      </c>
      <c r="J10" s="2">
        <v>90000</v>
      </c>
      <c r="K10" s="2">
        <v>14000</v>
      </c>
      <c r="L10" s="2">
        <v>10000</v>
      </c>
      <c r="M10" s="2">
        <v>6000</v>
      </c>
      <c r="N10" s="2">
        <f t="shared" ref="N10:N13" si="0">J10+K10+L10+M10</f>
        <v>120000</v>
      </c>
      <c r="O10" s="2" t="s">
        <v>46</v>
      </c>
      <c r="P10" s="2" t="s">
        <v>738</v>
      </c>
      <c r="Q10" s="2">
        <f t="shared" ref="Q10:R13" si="1">K10</f>
        <v>14000</v>
      </c>
      <c r="R10" s="2">
        <f t="shared" si="1"/>
        <v>10000</v>
      </c>
      <c r="S10" s="2">
        <f t="shared" ref="S10:S13" si="2">Q10+R10</f>
        <v>24000</v>
      </c>
      <c r="T10" s="11">
        <v>37286</v>
      </c>
      <c r="U10" s="2"/>
    </row>
    <row r="11" spans="2:21">
      <c r="C11" s="2">
        <v>2</v>
      </c>
      <c r="D11" s="2" t="s">
        <v>740</v>
      </c>
      <c r="E11" s="2" t="s">
        <v>741</v>
      </c>
      <c r="F11" s="2" t="s">
        <v>28</v>
      </c>
      <c r="G11" s="2" t="s">
        <v>34</v>
      </c>
      <c r="H11" s="2" t="s">
        <v>29</v>
      </c>
      <c r="I11" s="2" t="s">
        <v>45</v>
      </c>
      <c r="J11" s="2">
        <v>56000</v>
      </c>
      <c r="K11" s="2">
        <v>4000</v>
      </c>
      <c r="L11" s="2">
        <v>10000</v>
      </c>
      <c r="M11" s="2">
        <v>0</v>
      </c>
      <c r="N11" s="2">
        <f t="shared" si="0"/>
        <v>70000</v>
      </c>
      <c r="O11" s="2" t="s">
        <v>46</v>
      </c>
      <c r="P11" s="2" t="s">
        <v>742</v>
      </c>
      <c r="Q11" s="2">
        <f t="shared" si="1"/>
        <v>4000</v>
      </c>
      <c r="R11" s="2">
        <f t="shared" si="1"/>
        <v>10000</v>
      </c>
      <c r="S11" s="2">
        <f t="shared" si="2"/>
        <v>14000</v>
      </c>
      <c r="T11" s="11">
        <v>37313</v>
      </c>
      <c r="U11" s="2"/>
    </row>
    <row r="12" spans="2:21">
      <c r="C12" s="2">
        <v>3</v>
      </c>
      <c r="D12" s="2" t="s">
        <v>743</v>
      </c>
      <c r="E12" s="2" t="s">
        <v>744</v>
      </c>
      <c r="F12" s="2" t="s">
        <v>28</v>
      </c>
      <c r="G12" s="2" t="s">
        <v>34</v>
      </c>
      <c r="H12" s="2" t="s">
        <v>29</v>
      </c>
      <c r="I12" s="2" t="s">
        <v>45</v>
      </c>
      <c r="J12" s="2">
        <v>75000</v>
      </c>
      <c r="K12" s="2">
        <v>10000</v>
      </c>
      <c r="L12" s="2">
        <v>10000</v>
      </c>
      <c r="M12" s="2">
        <v>5000</v>
      </c>
      <c r="N12" s="2">
        <f t="shared" si="0"/>
        <v>100000</v>
      </c>
      <c r="O12" s="2" t="s">
        <v>86</v>
      </c>
      <c r="P12" s="2" t="s">
        <v>745</v>
      </c>
      <c r="Q12" s="2">
        <f t="shared" si="1"/>
        <v>10000</v>
      </c>
      <c r="R12" s="2">
        <f t="shared" si="1"/>
        <v>10000</v>
      </c>
      <c r="S12" s="2">
        <f t="shared" si="2"/>
        <v>20000</v>
      </c>
      <c r="T12" s="11">
        <v>37330</v>
      </c>
      <c r="U12" s="2"/>
    </row>
    <row r="13" spans="2:21">
      <c r="C13" s="2">
        <v>4</v>
      </c>
      <c r="D13" s="2" t="s">
        <v>746</v>
      </c>
      <c r="E13" s="2" t="s">
        <v>208</v>
      </c>
      <c r="F13" s="2" t="s">
        <v>28</v>
      </c>
      <c r="G13" s="2" t="s">
        <v>34</v>
      </c>
      <c r="H13" s="2" t="s">
        <v>29</v>
      </c>
      <c r="I13" s="2" t="s">
        <v>599</v>
      </c>
      <c r="J13" s="2">
        <v>59200</v>
      </c>
      <c r="K13" s="2">
        <v>4700</v>
      </c>
      <c r="L13" s="2">
        <v>10000</v>
      </c>
      <c r="M13" s="2">
        <v>0</v>
      </c>
      <c r="N13" s="2">
        <f t="shared" si="0"/>
        <v>73900</v>
      </c>
      <c r="O13" s="2" t="s">
        <v>86</v>
      </c>
      <c r="P13" s="2" t="s">
        <v>290</v>
      </c>
      <c r="Q13" s="2">
        <f t="shared" si="1"/>
        <v>4700</v>
      </c>
      <c r="R13" s="2">
        <f t="shared" si="1"/>
        <v>10000</v>
      </c>
      <c r="S13" s="2">
        <f t="shared" si="2"/>
        <v>14700</v>
      </c>
      <c r="T13" s="11">
        <v>37330</v>
      </c>
      <c r="U13" s="2"/>
    </row>
  </sheetData>
  <mergeCells count="2">
    <mergeCell ref="J5:N5"/>
    <mergeCell ref="Q5:S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C2:V15"/>
  <sheetViews>
    <sheetView workbookViewId="0">
      <selection activeCell="A9" sqref="A9:XFD9"/>
    </sheetView>
  </sheetViews>
  <sheetFormatPr defaultRowHeight="15"/>
  <sheetData>
    <row r="2" spans="3:22" ht="18">
      <c r="C2" s="1"/>
      <c r="D2" s="3"/>
      <c r="E2" s="3"/>
      <c r="F2" s="3"/>
      <c r="G2" s="4" t="s">
        <v>0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1"/>
      <c r="V2" s="1"/>
    </row>
    <row r="3" spans="3:22" ht="15.75">
      <c r="C3" s="1"/>
      <c r="D3" s="3"/>
      <c r="E3" s="3"/>
      <c r="F3" s="3" t="s">
        <v>23</v>
      </c>
      <c r="G3" s="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 t="s">
        <v>22</v>
      </c>
      <c r="T3" s="3"/>
      <c r="U3" s="1"/>
      <c r="V3" s="1"/>
    </row>
    <row r="4" spans="3:22">
      <c r="C4" s="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"/>
      <c r="V4" s="1"/>
    </row>
    <row r="5" spans="3:22">
      <c r="C5" s="1"/>
      <c r="D5" s="7" t="s">
        <v>1</v>
      </c>
      <c r="E5" s="7" t="s">
        <v>2</v>
      </c>
      <c r="F5" s="7" t="s">
        <v>3</v>
      </c>
      <c r="G5" s="7" t="s">
        <v>4</v>
      </c>
      <c r="H5" s="7" t="s">
        <v>5</v>
      </c>
      <c r="I5" s="7" t="s">
        <v>6</v>
      </c>
      <c r="J5" s="7" t="s">
        <v>7</v>
      </c>
      <c r="K5" s="32" t="s">
        <v>8</v>
      </c>
      <c r="L5" s="32"/>
      <c r="M5" s="32"/>
      <c r="N5" s="32"/>
      <c r="O5" s="32"/>
      <c r="P5" s="7" t="s">
        <v>16</v>
      </c>
      <c r="Q5" s="7" t="s">
        <v>17</v>
      </c>
      <c r="R5" s="32" t="s">
        <v>18</v>
      </c>
      <c r="S5" s="32"/>
      <c r="T5" s="32"/>
      <c r="U5" s="30" t="s">
        <v>19</v>
      </c>
      <c r="V5" s="7" t="s">
        <v>21</v>
      </c>
    </row>
    <row r="6" spans="3:22">
      <c r="C6" s="1"/>
      <c r="D6" s="8"/>
      <c r="E6" s="8"/>
      <c r="F6" s="8"/>
      <c r="G6" s="8"/>
      <c r="H6" s="8"/>
      <c r="I6" s="8"/>
      <c r="J6" s="8"/>
      <c r="K6" s="30" t="s">
        <v>9</v>
      </c>
      <c r="L6" s="30" t="s">
        <v>10</v>
      </c>
      <c r="M6" s="30" t="s">
        <v>11</v>
      </c>
      <c r="N6" s="30" t="s">
        <v>12</v>
      </c>
      <c r="O6" s="30" t="s">
        <v>14</v>
      </c>
      <c r="P6" s="8"/>
      <c r="Q6" s="8"/>
      <c r="R6" s="30" t="s">
        <v>10</v>
      </c>
      <c r="S6" s="30" t="s">
        <v>11</v>
      </c>
      <c r="T6" s="30" t="s">
        <v>14</v>
      </c>
      <c r="U6" s="30" t="s">
        <v>20</v>
      </c>
      <c r="V6" s="8"/>
    </row>
    <row r="7" spans="3:22">
      <c r="C7" s="1"/>
      <c r="D7" s="9"/>
      <c r="E7" s="9"/>
      <c r="F7" s="9"/>
      <c r="G7" s="9"/>
      <c r="H7" s="9"/>
      <c r="I7" s="9"/>
      <c r="J7" s="9"/>
      <c r="K7" s="30"/>
      <c r="L7" s="30"/>
      <c r="M7" s="30"/>
      <c r="N7" s="30" t="s">
        <v>13</v>
      </c>
      <c r="O7" s="30" t="s">
        <v>15</v>
      </c>
      <c r="P7" s="9"/>
      <c r="Q7" s="9"/>
      <c r="R7" s="30" t="s">
        <v>15</v>
      </c>
      <c r="S7" s="30" t="s">
        <v>15</v>
      </c>
      <c r="T7" s="30" t="s">
        <v>15</v>
      </c>
      <c r="U7" s="30"/>
      <c r="V7" s="9"/>
    </row>
    <row r="8" spans="3:22">
      <c r="C8" s="1"/>
      <c r="D8" s="30">
        <v>1</v>
      </c>
      <c r="E8" s="30">
        <v>2</v>
      </c>
      <c r="F8" s="30">
        <v>3</v>
      </c>
      <c r="G8" s="30">
        <v>4</v>
      </c>
      <c r="H8" s="30">
        <v>5</v>
      </c>
      <c r="I8" s="30">
        <v>6</v>
      </c>
      <c r="J8" s="30">
        <v>7</v>
      </c>
      <c r="K8" s="30">
        <v>8</v>
      </c>
      <c r="L8" s="30">
        <v>9</v>
      </c>
      <c r="M8" s="30">
        <v>10</v>
      </c>
      <c r="N8" s="30">
        <v>11</v>
      </c>
      <c r="O8" s="30">
        <v>12</v>
      </c>
      <c r="P8" s="30">
        <v>13</v>
      </c>
      <c r="Q8" s="30">
        <v>14</v>
      </c>
      <c r="R8" s="30">
        <v>15</v>
      </c>
      <c r="S8" s="30">
        <v>16</v>
      </c>
      <c r="T8" s="30">
        <v>17</v>
      </c>
      <c r="U8" s="30">
        <v>18</v>
      </c>
      <c r="V8" s="30">
        <v>19</v>
      </c>
    </row>
    <row r="9" spans="3:22" ht="15.75">
      <c r="D9" s="2"/>
      <c r="E9" s="17" t="s">
        <v>747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11"/>
      <c r="V9" s="2"/>
    </row>
    <row r="10" spans="3:22">
      <c r="D10" s="2">
        <v>1</v>
      </c>
      <c r="E10" s="2" t="s">
        <v>748</v>
      </c>
      <c r="F10" s="2" t="s">
        <v>156</v>
      </c>
      <c r="G10" s="2" t="s">
        <v>28</v>
      </c>
      <c r="H10" s="2" t="s">
        <v>34</v>
      </c>
      <c r="I10" s="2" t="s">
        <v>29</v>
      </c>
      <c r="J10" s="2" t="s">
        <v>749</v>
      </c>
      <c r="K10" s="2">
        <v>82500</v>
      </c>
      <c r="L10" s="2">
        <v>12000</v>
      </c>
      <c r="M10" s="2">
        <v>10000</v>
      </c>
      <c r="N10" s="2">
        <v>5500</v>
      </c>
      <c r="O10" s="2">
        <f t="shared" ref="O10:O15" si="0">K10+L10+M10+N10</f>
        <v>110000</v>
      </c>
      <c r="P10" s="2" t="s">
        <v>46</v>
      </c>
      <c r="Q10" s="2" t="s">
        <v>140</v>
      </c>
      <c r="R10" s="2">
        <f t="shared" ref="R10:S15" si="1">L10</f>
        <v>12000</v>
      </c>
      <c r="S10" s="2">
        <f t="shared" si="1"/>
        <v>10000</v>
      </c>
      <c r="T10" s="2">
        <f t="shared" ref="T10:T15" si="2">R10+S10</f>
        <v>22000</v>
      </c>
      <c r="U10" s="11">
        <v>37407</v>
      </c>
      <c r="V10" s="2"/>
    </row>
    <row r="11" spans="3:22">
      <c r="D11" s="2">
        <v>2</v>
      </c>
      <c r="E11" s="2" t="s">
        <v>750</v>
      </c>
      <c r="F11" s="2" t="s">
        <v>751</v>
      </c>
      <c r="G11" s="2" t="s">
        <v>28</v>
      </c>
      <c r="H11" s="2" t="s">
        <v>34</v>
      </c>
      <c r="I11" s="2" t="s">
        <v>29</v>
      </c>
      <c r="J11" s="2" t="s">
        <v>752</v>
      </c>
      <c r="K11" s="2">
        <v>45000</v>
      </c>
      <c r="L11" s="2">
        <v>2000</v>
      </c>
      <c r="M11" s="2">
        <v>10000</v>
      </c>
      <c r="N11" s="2">
        <v>3000</v>
      </c>
      <c r="O11" s="2">
        <f t="shared" si="0"/>
        <v>60000</v>
      </c>
      <c r="P11" s="2" t="s">
        <v>46</v>
      </c>
      <c r="Q11" s="2" t="s">
        <v>365</v>
      </c>
      <c r="R11" s="2">
        <f t="shared" si="1"/>
        <v>2000</v>
      </c>
      <c r="S11" s="2">
        <f t="shared" si="1"/>
        <v>10000</v>
      </c>
      <c r="T11" s="2">
        <f t="shared" si="2"/>
        <v>12000</v>
      </c>
      <c r="U11" s="11">
        <v>37427</v>
      </c>
      <c r="V11" s="2"/>
    </row>
    <row r="12" spans="3:22">
      <c r="D12" s="2">
        <v>3</v>
      </c>
      <c r="E12" s="2" t="s">
        <v>753</v>
      </c>
      <c r="F12" s="2" t="s">
        <v>754</v>
      </c>
      <c r="G12" s="2" t="s">
        <v>28</v>
      </c>
      <c r="H12" s="2" t="s">
        <v>34</v>
      </c>
      <c r="I12" s="2" t="s">
        <v>29</v>
      </c>
      <c r="J12" s="2" t="s">
        <v>755</v>
      </c>
      <c r="K12" s="2">
        <v>52578</v>
      </c>
      <c r="L12" s="2">
        <v>4400</v>
      </c>
      <c r="M12" s="2">
        <v>10000</v>
      </c>
      <c r="N12" s="2">
        <v>5022</v>
      </c>
      <c r="O12" s="2">
        <f t="shared" si="0"/>
        <v>72000</v>
      </c>
      <c r="P12" s="2" t="s">
        <v>383</v>
      </c>
      <c r="Q12" s="2" t="s">
        <v>556</v>
      </c>
      <c r="R12" s="2">
        <f t="shared" si="1"/>
        <v>4400</v>
      </c>
      <c r="S12" s="2">
        <f t="shared" si="1"/>
        <v>10000</v>
      </c>
      <c r="T12" s="2">
        <f t="shared" si="2"/>
        <v>14400</v>
      </c>
      <c r="U12" s="11">
        <v>37407</v>
      </c>
      <c r="V12" s="2"/>
    </row>
    <row r="13" spans="3:22">
      <c r="D13" s="2">
        <v>4</v>
      </c>
      <c r="E13" s="2" t="s">
        <v>756</v>
      </c>
      <c r="F13" s="2" t="s">
        <v>757</v>
      </c>
      <c r="G13" s="2" t="s">
        <v>28</v>
      </c>
      <c r="H13" s="2" t="s">
        <v>34</v>
      </c>
      <c r="I13" s="2" t="s">
        <v>29</v>
      </c>
      <c r="J13" s="2" t="s">
        <v>64</v>
      </c>
      <c r="K13" s="2">
        <v>75000</v>
      </c>
      <c r="L13" s="2">
        <v>10000</v>
      </c>
      <c r="M13" s="2">
        <v>10000</v>
      </c>
      <c r="N13" s="2">
        <v>5000</v>
      </c>
      <c r="O13" s="2">
        <f t="shared" si="0"/>
        <v>100000</v>
      </c>
      <c r="P13" s="2" t="s">
        <v>46</v>
      </c>
      <c r="Q13" s="2" t="s">
        <v>217</v>
      </c>
      <c r="R13" s="2">
        <f t="shared" si="1"/>
        <v>10000</v>
      </c>
      <c r="S13" s="2">
        <f t="shared" si="1"/>
        <v>10000</v>
      </c>
      <c r="T13" s="2">
        <f t="shared" si="2"/>
        <v>20000</v>
      </c>
      <c r="U13" s="11">
        <v>37649</v>
      </c>
      <c r="V13" s="2"/>
    </row>
    <row r="14" spans="3:22">
      <c r="D14" s="2">
        <v>5</v>
      </c>
      <c r="E14" s="2" t="s">
        <v>758</v>
      </c>
      <c r="F14" s="2" t="s">
        <v>759</v>
      </c>
      <c r="G14" s="2" t="s">
        <v>28</v>
      </c>
      <c r="H14" s="2" t="s">
        <v>34</v>
      </c>
      <c r="I14" s="2" t="s">
        <v>29</v>
      </c>
      <c r="J14" s="2" t="s">
        <v>64</v>
      </c>
      <c r="K14" s="2">
        <v>67500</v>
      </c>
      <c r="L14" s="2">
        <v>8000</v>
      </c>
      <c r="M14" s="2">
        <v>10000</v>
      </c>
      <c r="N14" s="2">
        <v>4500</v>
      </c>
      <c r="O14" s="2">
        <f t="shared" si="0"/>
        <v>90000</v>
      </c>
      <c r="P14" s="2" t="s">
        <v>46</v>
      </c>
      <c r="Q14" s="2" t="s">
        <v>140</v>
      </c>
      <c r="R14" s="2">
        <f t="shared" si="1"/>
        <v>8000</v>
      </c>
      <c r="S14" s="2">
        <f t="shared" si="1"/>
        <v>10000</v>
      </c>
      <c r="T14" s="2">
        <f t="shared" si="2"/>
        <v>18000</v>
      </c>
      <c r="U14" s="11">
        <v>37643</v>
      </c>
      <c r="V14" s="2"/>
    </row>
    <row r="15" spans="3:22">
      <c r="D15" s="2">
        <v>6</v>
      </c>
      <c r="E15" s="2" t="s">
        <v>760</v>
      </c>
      <c r="F15" s="2" t="s">
        <v>761</v>
      </c>
      <c r="G15" s="2" t="s">
        <v>28</v>
      </c>
      <c r="H15" s="2" t="s">
        <v>34</v>
      </c>
      <c r="I15" s="2" t="s">
        <v>39</v>
      </c>
      <c r="J15" s="2" t="s">
        <v>64</v>
      </c>
      <c r="K15" s="2">
        <v>67500</v>
      </c>
      <c r="L15" s="2">
        <v>8000</v>
      </c>
      <c r="M15" s="2">
        <v>10000</v>
      </c>
      <c r="N15" s="2">
        <v>4500</v>
      </c>
      <c r="O15" s="2">
        <f t="shared" si="0"/>
        <v>90000</v>
      </c>
      <c r="P15" s="2" t="s">
        <v>46</v>
      </c>
      <c r="Q15" s="2" t="s">
        <v>140</v>
      </c>
      <c r="R15" s="2">
        <f t="shared" si="1"/>
        <v>8000</v>
      </c>
      <c r="S15" s="2">
        <f t="shared" si="1"/>
        <v>10000</v>
      </c>
      <c r="T15" s="2">
        <f t="shared" si="2"/>
        <v>18000</v>
      </c>
      <c r="U15" s="11">
        <v>37643</v>
      </c>
      <c r="V15" s="2"/>
    </row>
  </sheetData>
  <mergeCells count="2">
    <mergeCell ref="K5:O5"/>
    <mergeCell ref="R5:T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C2:V22"/>
  <sheetViews>
    <sheetView workbookViewId="0">
      <selection activeCell="A9" sqref="A9:XFD11"/>
    </sheetView>
  </sheetViews>
  <sheetFormatPr defaultRowHeight="15"/>
  <sheetData>
    <row r="2" spans="3:22" ht="18">
      <c r="C2" s="1"/>
      <c r="D2" s="3"/>
      <c r="E2" s="3"/>
      <c r="F2" s="3"/>
      <c r="G2" s="4" t="s">
        <v>0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1"/>
      <c r="V2" s="1"/>
    </row>
    <row r="3" spans="3:22" ht="15.75">
      <c r="C3" s="1"/>
      <c r="D3" s="3"/>
      <c r="E3" s="3"/>
      <c r="F3" s="3" t="s">
        <v>23</v>
      </c>
      <c r="G3" s="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 t="s">
        <v>22</v>
      </c>
      <c r="T3" s="3"/>
      <c r="U3" s="1"/>
      <c r="V3" s="1"/>
    </row>
    <row r="4" spans="3:22">
      <c r="C4" s="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"/>
      <c r="V4" s="1"/>
    </row>
    <row r="5" spans="3:22">
      <c r="C5" s="1"/>
      <c r="D5" s="7" t="s">
        <v>1</v>
      </c>
      <c r="E5" s="7" t="s">
        <v>2</v>
      </c>
      <c r="F5" s="7" t="s">
        <v>3</v>
      </c>
      <c r="G5" s="7" t="s">
        <v>4</v>
      </c>
      <c r="H5" s="7" t="s">
        <v>5</v>
      </c>
      <c r="I5" s="7" t="s">
        <v>6</v>
      </c>
      <c r="J5" s="7" t="s">
        <v>7</v>
      </c>
      <c r="K5" s="32" t="s">
        <v>8</v>
      </c>
      <c r="L5" s="32"/>
      <c r="M5" s="32"/>
      <c r="N5" s="32"/>
      <c r="O5" s="32"/>
      <c r="P5" s="7" t="s">
        <v>16</v>
      </c>
      <c r="Q5" s="7" t="s">
        <v>17</v>
      </c>
      <c r="R5" s="32" t="s">
        <v>18</v>
      </c>
      <c r="S5" s="32"/>
      <c r="T5" s="32"/>
      <c r="U5" s="30" t="s">
        <v>19</v>
      </c>
      <c r="V5" s="7" t="s">
        <v>21</v>
      </c>
    </row>
    <row r="6" spans="3:22">
      <c r="C6" s="1"/>
      <c r="D6" s="8"/>
      <c r="E6" s="8"/>
      <c r="F6" s="8"/>
      <c r="G6" s="8"/>
      <c r="H6" s="8"/>
      <c r="I6" s="8"/>
      <c r="J6" s="8"/>
      <c r="K6" s="30" t="s">
        <v>9</v>
      </c>
      <c r="L6" s="30" t="s">
        <v>10</v>
      </c>
      <c r="M6" s="30" t="s">
        <v>11</v>
      </c>
      <c r="N6" s="30" t="s">
        <v>12</v>
      </c>
      <c r="O6" s="30" t="s">
        <v>14</v>
      </c>
      <c r="P6" s="8"/>
      <c r="Q6" s="8"/>
      <c r="R6" s="30" t="s">
        <v>10</v>
      </c>
      <c r="S6" s="30" t="s">
        <v>11</v>
      </c>
      <c r="T6" s="30" t="s">
        <v>14</v>
      </c>
      <c r="U6" s="30" t="s">
        <v>20</v>
      </c>
      <c r="V6" s="8"/>
    </row>
    <row r="7" spans="3:22">
      <c r="C7" s="1"/>
      <c r="D7" s="9"/>
      <c r="E7" s="9"/>
      <c r="F7" s="9"/>
      <c r="G7" s="9"/>
      <c r="H7" s="9"/>
      <c r="I7" s="9"/>
      <c r="J7" s="9"/>
      <c r="K7" s="30"/>
      <c r="L7" s="30"/>
      <c r="M7" s="30"/>
      <c r="N7" s="30" t="s">
        <v>13</v>
      </c>
      <c r="O7" s="30" t="s">
        <v>15</v>
      </c>
      <c r="P7" s="9"/>
      <c r="Q7" s="9"/>
      <c r="R7" s="30" t="s">
        <v>15</v>
      </c>
      <c r="S7" s="30" t="s">
        <v>15</v>
      </c>
      <c r="T7" s="30" t="s">
        <v>15</v>
      </c>
      <c r="U7" s="30"/>
      <c r="V7" s="9"/>
    </row>
    <row r="8" spans="3:22">
      <c r="C8" s="1"/>
      <c r="D8" s="30">
        <v>1</v>
      </c>
      <c r="E8" s="30">
        <v>2</v>
      </c>
      <c r="F8" s="30">
        <v>3</v>
      </c>
      <c r="G8" s="30">
        <v>4</v>
      </c>
      <c r="H8" s="30">
        <v>5</v>
      </c>
      <c r="I8" s="30">
        <v>6</v>
      </c>
      <c r="J8" s="30">
        <v>7</v>
      </c>
      <c r="K8" s="30">
        <v>8</v>
      </c>
      <c r="L8" s="30">
        <v>9</v>
      </c>
      <c r="M8" s="30">
        <v>10</v>
      </c>
      <c r="N8" s="30">
        <v>11</v>
      </c>
      <c r="O8" s="30">
        <v>12</v>
      </c>
      <c r="P8" s="30">
        <v>13</v>
      </c>
      <c r="Q8" s="30">
        <v>14</v>
      </c>
      <c r="R8" s="30">
        <v>15</v>
      </c>
      <c r="S8" s="30">
        <v>16</v>
      </c>
      <c r="T8" s="30">
        <v>17</v>
      </c>
      <c r="U8" s="30">
        <v>18</v>
      </c>
      <c r="V8" s="30">
        <v>19</v>
      </c>
    </row>
    <row r="9" spans="3:22" ht="15.75">
      <c r="D9" s="2"/>
      <c r="E9" s="17" t="s">
        <v>762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11"/>
      <c r="V9" s="2"/>
    </row>
    <row r="10" spans="3:22">
      <c r="D10" s="2">
        <v>1</v>
      </c>
      <c r="E10" s="2" t="s">
        <v>763</v>
      </c>
      <c r="F10" s="2" t="s">
        <v>764</v>
      </c>
      <c r="G10" s="2" t="s">
        <v>28</v>
      </c>
      <c r="H10" s="2" t="s">
        <v>34</v>
      </c>
      <c r="I10" s="2" t="s">
        <v>29</v>
      </c>
      <c r="J10" s="2" t="s">
        <v>765</v>
      </c>
      <c r="K10" s="2">
        <v>150000</v>
      </c>
      <c r="L10" s="2">
        <v>30000</v>
      </c>
      <c r="M10" s="2">
        <v>10000</v>
      </c>
      <c r="N10" s="2">
        <v>10000</v>
      </c>
      <c r="O10" s="2">
        <f t="shared" ref="O10:O22" si="0">K10+L10+M10+N10</f>
        <v>200000</v>
      </c>
      <c r="P10" s="2" t="s">
        <v>46</v>
      </c>
      <c r="Q10" s="2" t="s">
        <v>185</v>
      </c>
      <c r="R10" s="2">
        <f t="shared" ref="R10:S22" si="1">L10</f>
        <v>30000</v>
      </c>
      <c r="S10" s="2">
        <f t="shared" si="1"/>
        <v>10000</v>
      </c>
      <c r="T10" s="2">
        <f t="shared" ref="T10:T22" si="2">R10+S10</f>
        <v>40000</v>
      </c>
      <c r="U10" s="11">
        <v>37749</v>
      </c>
      <c r="V10" s="2"/>
    </row>
    <row r="11" spans="3:22">
      <c r="D11" s="2">
        <v>2</v>
      </c>
      <c r="E11" s="2" t="s">
        <v>766</v>
      </c>
      <c r="F11" s="2" t="s">
        <v>768</v>
      </c>
      <c r="G11" s="2" t="s">
        <v>28</v>
      </c>
      <c r="H11" s="2" t="s">
        <v>34</v>
      </c>
      <c r="I11" s="2" t="s">
        <v>29</v>
      </c>
      <c r="J11" s="2" t="s">
        <v>326</v>
      </c>
      <c r="K11" s="2">
        <v>75000</v>
      </c>
      <c r="L11" s="2">
        <v>10000</v>
      </c>
      <c r="M11" s="2">
        <v>10000</v>
      </c>
      <c r="N11" s="2">
        <v>5000</v>
      </c>
      <c r="O11" s="2">
        <f t="shared" si="0"/>
        <v>100000</v>
      </c>
      <c r="P11" s="2" t="s">
        <v>30</v>
      </c>
      <c r="Q11" s="2" t="s">
        <v>26</v>
      </c>
      <c r="R11" s="2">
        <f t="shared" si="1"/>
        <v>10000</v>
      </c>
      <c r="S11" s="2">
        <f t="shared" si="1"/>
        <v>10000</v>
      </c>
      <c r="T11" s="2">
        <f t="shared" si="2"/>
        <v>20000</v>
      </c>
      <c r="U11" s="11">
        <v>37858</v>
      </c>
      <c r="V11" s="2"/>
    </row>
    <row r="12" spans="3:22">
      <c r="D12" s="2">
        <v>3</v>
      </c>
      <c r="E12" s="2" t="s">
        <v>769</v>
      </c>
      <c r="F12" s="2" t="s">
        <v>759</v>
      </c>
      <c r="G12" s="2" t="s">
        <v>28</v>
      </c>
      <c r="H12" s="2" t="s">
        <v>34</v>
      </c>
      <c r="I12" s="2" t="s">
        <v>29</v>
      </c>
      <c r="J12" s="2" t="s">
        <v>64</v>
      </c>
      <c r="K12" s="2">
        <v>75000</v>
      </c>
      <c r="L12" s="2">
        <v>10000</v>
      </c>
      <c r="M12" s="2">
        <v>10000</v>
      </c>
      <c r="N12" s="2">
        <v>5000</v>
      </c>
      <c r="O12" s="2">
        <f t="shared" si="0"/>
        <v>100000</v>
      </c>
      <c r="P12" s="2" t="s">
        <v>46</v>
      </c>
      <c r="Q12" s="2" t="s">
        <v>33</v>
      </c>
      <c r="R12" s="2">
        <f t="shared" si="1"/>
        <v>10000</v>
      </c>
      <c r="S12" s="2">
        <f t="shared" si="1"/>
        <v>10000</v>
      </c>
      <c r="T12" s="2">
        <f t="shared" si="2"/>
        <v>20000</v>
      </c>
      <c r="U12" s="11">
        <v>37865</v>
      </c>
      <c r="V12" s="2"/>
    </row>
    <row r="13" spans="3:22">
      <c r="D13" s="2">
        <v>4</v>
      </c>
      <c r="E13" s="2" t="s">
        <v>770</v>
      </c>
      <c r="F13" s="2" t="s">
        <v>771</v>
      </c>
      <c r="G13" s="2" t="s">
        <v>28</v>
      </c>
      <c r="H13" s="2" t="s">
        <v>34</v>
      </c>
      <c r="I13" s="2" t="s">
        <v>29</v>
      </c>
      <c r="J13" s="2" t="s">
        <v>64</v>
      </c>
      <c r="K13" s="2">
        <v>74625</v>
      </c>
      <c r="L13" s="2">
        <v>9900</v>
      </c>
      <c r="M13" s="2">
        <v>10000</v>
      </c>
      <c r="N13" s="2">
        <v>4975</v>
      </c>
      <c r="O13" s="2">
        <f t="shared" si="0"/>
        <v>99500</v>
      </c>
      <c r="P13" s="2" t="s">
        <v>46</v>
      </c>
      <c r="Q13" s="2" t="s">
        <v>47</v>
      </c>
      <c r="R13" s="2">
        <f t="shared" si="1"/>
        <v>9900</v>
      </c>
      <c r="S13" s="2">
        <f t="shared" si="1"/>
        <v>10000</v>
      </c>
      <c r="T13" s="2">
        <f t="shared" si="2"/>
        <v>19900</v>
      </c>
      <c r="U13" s="11">
        <v>37869</v>
      </c>
      <c r="V13" s="2"/>
    </row>
    <row r="14" spans="3:22">
      <c r="D14" s="2">
        <v>5</v>
      </c>
      <c r="E14" s="2" t="s">
        <v>772</v>
      </c>
      <c r="F14" s="2" t="s">
        <v>274</v>
      </c>
      <c r="G14" s="2" t="s">
        <v>28</v>
      </c>
      <c r="H14" s="2" t="s">
        <v>34</v>
      </c>
      <c r="I14" s="2" t="s">
        <v>29</v>
      </c>
      <c r="J14" s="2" t="s">
        <v>45</v>
      </c>
      <c r="K14" s="2">
        <v>75000</v>
      </c>
      <c r="L14" s="2">
        <v>10000</v>
      </c>
      <c r="M14" s="2">
        <v>10000</v>
      </c>
      <c r="N14" s="2">
        <v>5000</v>
      </c>
      <c r="O14" s="2">
        <f t="shared" si="0"/>
        <v>100000</v>
      </c>
      <c r="P14" s="2" t="s">
        <v>104</v>
      </c>
      <c r="Q14" s="2" t="s">
        <v>361</v>
      </c>
      <c r="R14" s="2">
        <f t="shared" si="1"/>
        <v>10000</v>
      </c>
      <c r="S14" s="2">
        <f t="shared" si="1"/>
        <v>10000</v>
      </c>
      <c r="T14" s="2">
        <f t="shared" si="2"/>
        <v>20000</v>
      </c>
      <c r="U14" s="11">
        <v>37872</v>
      </c>
      <c r="V14" s="2"/>
    </row>
    <row r="15" spans="3:22">
      <c r="D15" s="2">
        <v>6</v>
      </c>
      <c r="E15" s="2" t="s">
        <v>773</v>
      </c>
      <c r="F15" s="2" t="s">
        <v>774</v>
      </c>
      <c r="G15" s="2" t="s">
        <v>28</v>
      </c>
      <c r="H15" s="2" t="s">
        <v>34</v>
      </c>
      <c r="I15" s="2" t="s">
        <v>29</v>
      </c>
      <c r="J15" s="2" t="s">
        <v>755</v>
      </c>
      <c r="K15" s="2">
        <v>56394</v>
      </c>
      <c r="L15" s="2">
        <v>5038</v>
      </c>
      <c r="M15" s="2">
        <v>10000</v>
      </c>
      <c r="N15" s="2">
        <v>0</v>
      </c>
      <c r="O15" s="2">
        <f t="shared" si="0"/>
        <v>71432</v>
      </c>
      <c r="P15" s="2" t="s">
        <v>775</v>
      </c>
      <c r="Q15" s="2" t="s">
        <v>28</v>
      </c>
      <c r="R15" s="2">
        <f t="shared" si="1"/>
        <v>5038</v>
      </c>
      <c r="S15" s="2">
        <f t="shared" si="1"/>
        <v>10000</v>
      </c>
      <c r="T15" s="2">
        <f t="shared" si="2"/>
        <v>15038</v>
      </c>
      <c r="U15" s="11">
        <v>37911</v>
      </c>
      <c r="V15" s="2"/>
    </row>
    <row r="16" spans="3:22">
      <c r="D16" s="2">
        <v>7</v>
      </c>
      <c r="E16" s="2" t="s">
        <v>776</v>
      </c>
      <c r="F16" s="2" t="s">
        <v>777</v>
      </c>
      <c r="G16" s="2" t="s">
        <v>28</v>
      </c>
      <c r="H16" s="2" t="s">
        <v>34</v>
      </c>
      <c r="I16" s="2" t="s">
        <v>29</v>
      </c>
      <c r="J16" s="2" t="s">
        <v>143</v>
      </c>
      <c r="K16" s="2">
        <v>150000</v>
      </c>
      <c r="L16" s="2">
        <v>30000</v>
      </c>
      <c r="M16" s="2">
        <v>10000</v>
      </c>
      <c r="N16" s="2">
        <v>10000</v>
      </c>
      <c r="O16" s="2">
        <f t="shared" si="0"/>
        <v>200000</v>
      </c>
      <c r="P16" s="2" t="s">
        <v>30</v>
      </c>
      <c r="Q16" s="2" t="s">
        <v>26</v>
      </c>
      <c r="R16" s="2">
        <f t="shared" si="1"/>
        <v>30000</v>
      </c>
      <c r="S16" s="2">
        <f t="shared" si="1"/>
        <v>10000</v>
      </c>
      <c r="T16" s="2">
        <f t="shared" si="2"/>
        <v>40000</v>
      </c>
      <c r="U16" s="11">
        <v>37938</v>
      </c>
      <c r="V16" s="2"/>
    </row>
    <row r="17" spans="4:22">
      <c r="D17" s="2">
        <v>8</v>
      </c>
      <c r="E17" s="2" t="s">
        <v>778</v>
      </c>
      <c r="F17" s="2" t="s">
        <v>779</v>
      </c>
      <c r="G17" s="2" t="s">
        <v>28</v>
      </c>
      <c r="H17" s="2" t="s">
        <v>34</v>
      </c>
      <c r="I17" s="2" t="s">
        <v>29</v>
      </c>
      <c r="J17" s="2" t="s">
        <v>64</v>
      </c>
      <c r="K17" s="2">
        <v>45000</v>
      </c>
      <c r="L17" s="2">
        <v>2000</v>
      </c>
      <c r="M17" s="2">
        <v>10000</v>
      </c>
      <c r="N17" s="2">
        <v>3000</v>
      </c>
      <c r="O17" s="2">
        <f t="shared" si="0"/>
        <v>60000</v>
      </c>
      <c r="P17" s="2" t="s">
        <v>46</v>
      </c>
      <c r="Q17" s="2" t="s">
        <v>549</v>
      </c>
      <c r="R17" s="2">
        <f t="shared" si="1"/>
        <v>2000</v>
      </c>
      <c r="S17" s="2">
        <f t="shared" si="1"/>
        <v>10000</v>
      </c>
      <c r="T17" s="2">
        <f t="shared" si="2"/>
        <v>12000</v>
      </c>
      <c r="U17" s="11">
        <v>37938</v>
      </c>
      <c r="V17" s="2"/>
    </row>
    <row r="18" spans="4:22">
      <c r="D18" s="2">
        <v>9</v>
      </c>
      <c r="E18" s="2" t="s">
        <v>780</v>
      </c>
      <c r="F18" s="2" t="s">
        <v>781</v>
      </c>
      <c r="G18" s="2" t="s">
        <v>28</v>
      </c>
      <c r="H18" s="2" t="s">
        <v>34</v>
      </c>
      <c r="I18" s="2" t="s">
        <v>29</v>
      </c>
      <c r="J18" s="2" t="s">
        <v>120</v>
      </c>
      <c r="K18" s="2">
        <v>53250</v>
      </c>
      <c r="L18" s="2">
        <v>4200</v>
      </c>
      <c r="M18" s="2">
        <v>10000</v>
      </c>
      <c r="N18" s="2">
        <v>3550</v>
      </c>
      <c r="O18" s="2">
        <f t="shared" si="0"/>
        <v>71000</v>
      </c>
      <c r="P18" s="2" t="s">
        <v>86</v>
      </c>
      <c r="Q18" s="2" t="s">
        <v>782</v>
      </c>
      <c r="R18" s="2">
        <f t="shared" si="1"/>
        <v>4200</v>
      </c>
      <c r="S18" s="2">
        <f t="shared" si="1"/>
        <v>10000</v>
      </c>
      <c r="T18" s="2">
        <f t="shared" si="2"/>
        <v>14200</v>
      </c>
      <c r="U18" s="11">
        <v>37985</v>
      </c>
      <c r="V18" s="2"/>
    </row>
    <row r="19" spans="4:22">
      <c r="D19" s="2">
        <v>10</v>
      </c>
      <c r="E19" s="2" t="s">
        <v>783</v>
      </c>
      <c r="F19" s="2" t="s">
        <v>208</v>
      </c>
      <c r="G19" s="2" t="s">
        <v>28</v>
      </c>
      <c r="H19" s="2" t="s">
        <v>34</v>
      </c>
      <c r="I19" s="2" t="s">
        <v>29</v>
      </c>
      <c r="J19" s="2" t="s">
        <v>755</v>
      </c>
      <c r="K19" s="2">
        <v>68792</v>
      </c>
      <c r="L19" s="2">
        <v>8345</v>
      </c>
      <c r="M19" s="2">
        <v>10000</v>
      </c>
      <c r="N19" s="2">
        <v>4586</v>
      </c>
      <c r="O19" s="2">
        <f t="shared" si="0"/>
        <v>91723</v>
      </c>
      <c r="P19" s="2" t="s">
        <v>775</v>
      </c>
      <c r="Q19" s="2" t="s">
        <v>28</v>
      </c>
      <c r="R19" s="2">
        <f t="shared" si="1"/>
        <v>8345</v>
      </c>
      <c r="S19" s="2">
        <f t="shared" si="1"/>
        <v>10000</v>
      </c>
      <c r="T19" s="2">
        <f t="shared" si="2"/>
        <v>18345</v>
      </c>
      <c r="U19" s="11">
        <v>38020</v>
      </c>
      <c r="V19" s="2"/>
    </row>
    <row r="20" spans="4:22">
      <c r="D20" s="2">
        <v>11</v>
      </c>
      <c r="E20" s="2" t="s">
        <v>784</v>
      </c>
      <c r="F20" s="2" t="s">
        <v>785</v>
      </c>
      <c r="G20" s="2" t="s">
        <v>28</v>
      </c>
      <c r="H20" s="2" t="s">
        <v>34</v>
      </c>
      <c r="I20" s="2" t="s">
        <v>29</v>
      </c>
      <c r="J20" s="2" t="s">
        <v>786</v>
      </c>
      <c r="K20" s="2">
        <v>75000</v>
      </c>
      <c r="L20" s="2">
        <v>10000</v>
      </c>
      <c r="M20" s="2">
        <v>10000</v>
      </c>
      <c r="N20" s="2">
        <v>5000</v>
      </c>
      <c r="O20" s="2">
        <f t="shared" si="0"/>
        <v>100000</v>
      </c>
      <c r="P20" s="2" t="s">
        <v>46</v>
      </c>
      <c r="Q20" s="2" t="s">
        <v>161</v>
      </c>
      <c r="R20" s="2">
        <f t="shared" si="1"/>
        <v>10000</v>
      </c>
      <c r="S20" s="2">
        <f t="shared" si="1"/>
        <v>10000</v>
      </c>
      <c r="T20" s="2">
        <f t="shared" si="2"/>
        <v>20000</v>
      </c>
      <c r="U20" s="11">
        <v>38020</v>
      </c>
      <c r="V20" s="2"/>
    </row>
    <row r="21" spans="4:22">
      <c r="D21" s="2">
        <v>12</v>
      </c>
      <c r="E21" s="2" t="s">
        <v>787</v>
      </c>
      <c r="F21" s="2" t="s">
        <v>788</v>
      </c>
      <c r="G21" s="2" t="s">
        <v>28</v>
      </c>
      <c r="H21" s="2" t="s">
        <v>34</v>
      </c>
      <c r="I21" s="2" t="s">
        <v>29</v>
      </c>
      <c r="J21" s="2" t="s">
        <v>336</v>
      </c>
      <c r="K21" s="2">
        <v>150000</v>
      </c>
      <c r="L21" s="2">
        <v>30000</v>
      </c>
      <c r="M21" s="2">
        <v>4000</v>
      </c>
      <c r="N21" s="2">
        <v>16000</v>
      </c>
      <c r="O21" s="2">
        <f t="shared" si="0"/>
        <v>200000</v>
      </c>
      <c r="P21" s="2" t="s">
        <v>383</v>
      </c>
      <c r="Q21" s="2" t="s">
        <v>556</v>
      </c>
      <c r="R21" s="2">
        <f t="shared" si="1"/>
        <v>30000</v>
      </c>
      <c r="S21" s="2">
        <f t="shared" si="1"/>
        <v>4000</v>
      </c>
      <c r="T21" s="2">
        <f t="shared" si="2"/>
        <v>34000</v>
      </c>
      <c r="U21" s="11">
        <v>38064</v>
      </c>
      <c r="V21" s="2"/>
    </row>
    <row r="22" spans="4:22">
      <c r="D22" s="2">
        <v>13</v>
      </c>
      <c r="E22" s="2" t="s">
        <v>789</v>
      </c>
      <c r="F22" s="2" t="s">
        <v>790</v>
      </c>
      <c r="G22" s="2" t="s">
        <v>28</v>
      </c>
      <c r="H22" s="2" t="s">
        <v>166</v>
      </c>
      <c r="I22" s="2" t="s">
        <v>29</v>
      </c>
      <c r="J22" s="2" t="s">
        <v>166</v>
      </c>
      <c r="K22" s="2">
        <v>150000</v>
      </c>
      <c r="L22" s="2">
        <v>30000</v>
      </c>
      <c r="M22" s="2">
        <v>10000</v>
      </c>
      <c r="N22" s="2">
        <v>10000</v>
      </c>
      <c r="O22" s="2">
        <f t="shared" si="0"/>
        <v>200000</v>
      </c>
      <c r="P22" s="2" t="s">
        <v>86</v>
      </c>
      <c r="Q22" s="2" t="s">
        <v>306</v>
      </c>
      <c r="R22" s="2">
        <f t="shared" si="1"/>
        <v>30000</v>
      </c>
      <c r="S22" s="2">
        <f t="shared" si="1"/>
        <v>10000</v>
      </c>
      <c r="T22" s="2">
        <f t="shared" si="2"/>
        <v>40000</v>
      </c>
      <c r="U22" s="11">
        <v>38049</v>
      </c>
      <c r="V22" s="2"/>
    </row>
  </sheetData>
  <mergeCells count="2">
    <mergeCell ref="K5:O5"/>
    <mergeCell ref="R5:T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B2:U45"/>
  <sheetViews>
    <sheetView workbookViewId="0">
      <selection activeCell="A9" sqref="A9:XFD9"/>
    </sheetView>
  </sheetViews>
  <sheetFormatPr defaultRowHeight="15"/>
  <sheetData>
    <row r="2" spans="2:21" ht="18">
      <c r="B2" s="1"/>
      <c r="C2" s="3"/>
      <c r="D2" s="3"/>
      <c r="E2" s="3"/>
      <c r="F2" s="4" t="s">
        <v>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1"/>
      <c r="U2" s="1"/>
    </row>
    <row r="3" spans="2:21" ht="15.75">
      <c r="B3" s="1"/>
      <c r="C3" s="3"/>
      <c r="D3" s="3"/>
      <c r="E3" s="3" t="s">
        <v>23</v>
      </c>
      <c r="F3" s="5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 t="s">
        <v>22</v>
      </c>
      <c r="S3" s="3"/>
      <c r="T3" s="1"/>
      <c r="U3" s="1"/>
    </row>
    <row r="4" spans="2:21"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1"/>
      <c r="U4" s="1"/>
    </row>
    <row r="5" spans="2:21">
      <c r="B5" s="1"/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32" t="s">
        <v>8</v>
      </c>
      <c r="K5" s="32"/>
      <c r="L5" s="32"/>
      <c r="M5" s="32"/>
      <c r="N5" s="32"/>
      <c r="O5" s="7" t="s">
        <v>16</v>
      </c>
      <c r="P5" s="7" t="s">
        <v>17</v>
      </c>
      <c r="Q5" s="32" t="s">
        <v>18</v>
      </c>
      <c r="R5" s="32"/>
      <c r="S5" s="32"/>
      <c r="T5" s="30" t="s">
        <v>19</v>
      </c>
      <c r="U5" s="7" t="s">
        <v>21</v>
      </c>
    </row>
    <row r="6" spans="2:21">
      <c r="B6" s="1"/>
      <c r="C6" s="8"/>
      <c r="D6" s="8"/>
      <c r="E6" s="8"/>
      <c r="F6" s="8"/>
      <c r="G6" s="8"/>
      <c r="H6" s="8"/>
      <c r="I6" s="8"/>
      <c r="J6" s="30" t="s">
        <v>9</v>
      </c>
      <c r="K6" s="30" t="s">
        <v>10</v>
      </c>
      <c r="L6" s="30" t="s">
        <v>11</v>
      </c>
      <c r="M6" s="30" t="s">
        <v>12</v>
      </c>
      <c r="N6" s="30" t="s">
        <v>14</v>
      </c>
      <c r="O6" s="8"/>
      <c r="P6" s="8"/>
      <c r="Q6" s="30" t="s">
        <v>10</v>
      </c>
      <c r="R6" s="30" t="s">
        <v>11</v>
      </c>
      <c r="S6" s="30" t="s">
        <v>14</v>
      </c>
      <c r="T6" s="30" t="s">
        <v>20</v>
      </c>
      <c r="U6" s="8"/>
    </row>
    <row r="7" spans="2:21">
      <c r="B7" s="1"/>
      <c r="C7" s="9"/>
      <c r="D7" s="9"/>
      <c r="E7" s="9"/>
      <c r="F7" s="9"/>
      <c r="G7" s="9"/>
      <c r="H7" s="9"/>
      <c r="I7" s="9"/>
      <c r="J7" s="30"/>
      <c r="K7" s="30"/>
      <c r="L7" s="30"/>
      <c r="M7" s="30" t="s">
        <v>13</v>
      </c>
      <c r="N7" s="30" t="s">
        <v>15</v>
      </c>
      <c r="O7" s="9"/>
      <c r="P7" s="9"/>
      <c r="Q7" s="30" t="s">
        <v>15</v>
      </c>
      <c r="R7" s="30" t="s">
        <v>15</v>
      </c>
      <c r="S7" s="30" t="s">
        <v>15</v>
      </c>
      <c r="T7" s="30"/>
      <c r="U7" s="9"/>
    </row>
    <row r="8" spans="2:21">
      <c r="B8" s="1"/>
      <c r="C8" s="30">
        <v>1</v>
      </c>
      <c r="D8" s="30">
        <v>2</v>
      </c>
      <c r="E8" s="30">
        <v>3</v>
      </c>
      <c r="F8" s="30">
        <v>4</v>
      </c>
      <c r="G8" s="30">
        <v>5</v>
      </c>
      <c r="H8" s="30">
        <v>6</v>
      </c>
      <c r="I8" s="30">
        <v>7</v>
      </c>
      <c r="J8" s="30">
        <v>8</v>
      </c>
      <c r="K8" s="30">
        <v>9</v>
      </c>
      <c r="L8" s="30">
        <v>10</v>
      </c>
      <c r="M8" s="30">
        <v>11</v>
      </c>
      <c r="N8" s="30">
        <v>12</v>
      </c>
      <c r="O8" s="30">
        <v>13</v>
      </c>
      <c r="P8" s="30">
        <v>14</v>
      </c>
      <c r="Q8" s="30">
        <v>15</v>
      </c>
      <c r="R8" s="30">
        <v>16</v>
      </c>
      <c r="S8" s="30">
        <v>17</v>
      </c>
      <c r="T8" s="30">
        <v>18</v>
      </c>
      <c r="U8" s="30">
        <v>19</v>
      </c>
    </row>
    <row r="9" spans="2:21" ht="15.75">
      <c r="C9" s="2"/>
      <c r="D9" s="17" t="s">
        <v>791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11"/>
      <c r="U9" s="2"/>
    </row>
    <row r="10" spans="2:21">
      <c r="C10" s="2">
        <v>1</v>
      </c>
      <c r="D10" s="2" t="s">
        <v>792</v>
      </c>
      <c r="E10" s="2" t="s">
        <v>793</v>
      </c>
      <c r="F10" s="2" t="s">
        <v>28</v>
      </c>
      <c r="G10" s="2" t="s">
        <v>34</v>
      </c>
      <c r="H10" s="2" t="s">
        <v>29</v>
      </c>
      <c r="I10" s="2" t="s">
        <v>143</v>
      </c>
      <c r="J10" s="2">
        <v>75000</v>
      </c>
      <c r="K10" s="2">
        <v>10000</v>
      </c>
      <c r="L10" s="2">
        <v>10000</v>
      </c>
      <c r="M10" s="2">
        <v>5000</v>
      </c>
      <c r="N10" s="2">
        <f t="shared" ref="N10:N45" si="0">J10+K10+L10+M10</f>
        <v>100000</v>
      </c>
      <c r="O10" s="2" t="s">
        <v>775</v>
      </c>
      <c r="P10" s="2" t="s">
        <v>28</v>
      </c>
      <c r="Q10" s="2">
        <f t="shared" ref="Q10:R45" si="1">K10</f>
        <v>10000</v>
      </c>
      <c r="R10" s="2">
        <f t="shared" si="1"/>
        <v>10000</v>
      </c>
      <c r="S10" s="2">
        <f t="shared" ref="S10:S45" si="2">Q10+R10</f>
        <v>20000</v>
      </c>
      <c r="T10" s="11">
        <v>38118</v>
      </c>
      <c r="U10" s="2"/>
    </row>
    <row r="11" spans="2:21">
      <c r="C11" s="2">
        <v>2</v>
      </c>
      <c r="D11" s="2" t="s">
        <v>794</v>
      </c>
      <c r="E11" s="2" t="s">
        <v>795</v>
      </c>
      <c r="F11" s="2" t="s">
        <v>28</v>
      </c>
      <c r="G11" s="2" t="s">
        <v>34</v>
      </c>
      <c r="H11" s="2" t="s">
        <v>29</v>
      </c>
      <c r="I11" s="2" t="s">
        <v>45</v>
      </c>
      <c r="J11" s="2">
        <v>150000</v>
      </c>
      <c r="K11" s="2">
        <v>30000</v>
      </c>
      <c r="L11" s="2">
        <v>10000</v>
      </c>
      <c r="M11" s="2">
        <v>10000</v>
      </c>
      <c r="N11" s="2">
        <f t="shared" si="0"/>
        <v>200000</v>
      </c>
      <c r="O11" s="2" t="s">
        <v>86</v>
      </c>
      <c r="P11" s="2" t="s">
        <v>796</v>
      </c>
      <c r="Q11" s="2">
        <f t="shared" si="1"/>
        <v>30000</v>
      </c>
      <c r="R11" s="2">
        <f t="shared" si="1"/>
        <v>10000</v>
      </c>
      <c r="S11" s="2">
        <f t="shared" si="2"/>
        <v>40000</v>
      </c>
      <c r="T11" s="11">
        <v>38108</v>
      </c>
      <c r="U11" s="2"/>
    </row>
    <row r="12" spans="2:21">
      <c r="C12" s="2">
        <v>3</v>
      </c>
      <c r="D12" s="2" t="s">
        <v>797</v>
      </c>
      <c r="E12" s="2" t="s">
        <v>781</v>
      </c>
      <c r="F12" s="2" t="s">
        <v>28</v>
      </c>
      <c r="G12" s="2" t="s">
        <v>34</v>
      </c>
      <c r="H12" s="2" t="s">
        <v>29</v>
      </c>
      <c r="I12" s="2" t="s">
        <v>798</v>
      </c>
      <c r="J12" s="2">
        <v>75000</v>
      </c>
      <c r="K12" s="2">
        <v>10000</v>
      </c>
      <c r="L12" s="2">
        <v>10000</v>
      </c>
      <c r="M12" s="2">
        <v>5000</v>
      </c>
      <c r="N12" s="2">
        <f t="shared" si="0"/>
        <v>100000</v>
      </c>
      <c r="O12" s="2" t="s">
        <v>86</v>
      </c>
      <c r="P12" s="2" t="s">
        <v>782</v>
      </c>
      <c r="Q12" s="2">
        <f t="shared" si="1"/>
        <v>10000</v>
      </c>
      <c r="R12" s="2">
        <f t="shared" si="1"/>
        <v>10000</v>
      </c>
      <c r="S12" s="2">
        <f t="shared" si="2"/>
        <v>20000</v>
      </c>
      <c r="T12" s="11">
        <v>38159</v>
      </c>
      <c r="U12" s="2"/>
    </row>
    <row r="13" spans="2:21">
      <c r="C13" s="2">
        <v>4</v>
      </c>
      <c r="D13" s="2" t="s">
        <v>799</v>
      </c>
      <c r="E13" s="2" t="s">
        <v>800</v>
      </c>
      <c r="F13" s="2" t="s">
        <v>28</v>
      </c>
      <c r="G13" s="2" t="s">
        <v>34</v>
      </c>
      <c r="H13" s="2" t="s">
        <v>29</v>
      </c>
      <c r="I13" s="2" t="s">
        <v>143</v>
      </c>
      <c r="J13" s="2">
        <v>111000</v>
      </c>
      <c r="K13" s="2">
        <v>19800</v>
      </c>
      <c r="L13" s="2">
        <v>10000</v>
      </c>
      <c r="M13" s="2">
        <v>8200</v>
      </c>
      <c r="N13" s="2">
        <f t="shared" si="0"/>
        <v>149000</v>
      </c>
      <c r="O13" s="2" t="s">
        <v>41</v>
      </c>
      <c r="P13" s="2" t="s">
        <v>801</v>
      </c>
      <c r="Q13" s="2">
        <f t="shared" si="1"/>
        <v>19800</v>
      </c>
      <c r="R13" s="2">
        <f t="shared" si="1"/>
        <v>10000</v>
      </c>
      <c r="S13" s="2">
        <f t="shared" si="2"/>
        <v>29800</v>
      </c>
      <c r="T13" s="11">
        <v>38226</v>
      </c>
      <c r="U13" s="2"/>
    </row>
    <row r="14" spans="2:21">
      <c r="C14" s="2">
        <v>5</v>
      </c>
      <c r="D14" s="2" t="s">
        <v>802</v>
      </c>
      <c r="E14" s="2" t="s">
        <v>803</v>
      </c>
      <c r="F14" s="2" t="s">
        <v>28</v>
      </c>
      <c r="G14" s="2" t="s">
        <v>34</v>
      </c>
      <c r="H14" s="2" t="s">
        <v>29</v>
      </c>
      <c r="I14" s="2" t="s">
        <v>804</v>
      </c>
      <c r="J14" s="2">
        <v>100000</v>
      </c>
      <c r="K14" s="2">
        <v>80000</v>
      </c>
      <c r="L14" s="2">
        <v>10000</v>
      </c>
      <c r="M14" s="2">
        <v>10000</v>
      </c>
      <c r="N14" s="2">
        <f t="shared" si="0"/>
        <v>200000</v>
      </c>
      <c r="O14" s="2" t="s">
        <v>775</v>
      </c>
      <c r="P14" s="2" t="s">
        <v>28</v>
      </c>
      <c r="Q14" s="2">
        <f t="shared" si="1"/>
        <v>80000</v>
      </c>
      <c r="R14" s="2">
        <f t="shared" si="1"/>
        <v>10000</v>
      </c>
      <c r="S14" s="2">
        <f t="shared" si="2"/>
        <v>90000</v>
      </c>
      <c r="T14" s="11">
        <v>38442</v>
      </c>
      <c r="U14" s="2"/>
    </row>
    <row r="15" spans="2:21">
      <c r="C15" s="2">
        <v>6</v>
      </c>
      <c r="D15" s="18" t="s">
        <v>805</v>
      </c>
      <c r="E15" s="2" t="s">
        <v>806</v>
      </c>
      <c r="F15" s="2" t="s">
        <v>28</v>
      </c>
      <c r="G15" s="2" t="s">
        <v>34</v>
      </c>
      <c r="H15" s="2" t="s">
        <v>29</v>
      </c>
      <c r="I15" s="2" t="s">
        <v>807</v>
      </c>
      <c r="J15" s="2">
        <v>93500</v>
      </c>
      <c r="K15" s="2">
        <v>74150</v>
      </c>
      <c r="L15" s="2">
        <v>10000</v>
      </c>
      <c r="M15" s="2">
        <v>9350</v>
      </c>
      <c r="N15" s="2">
        <f t="shared" si="0"/>
        <v>187000</v>
      </c>
      <c r="O15" s="2" t="s">
        <v>383</v>
      </c>
      <c r="P15" s="2" t="s">
        <v>556</v>
      </c>
      <c r="Q15" s="2">
        <f t="shared" si="1"/>
        <v>74150</v>
      </c>
      <c r="R15" s="2">
        <f t="shared" si="1"/>
        <v>10000</v>
      </c>
      <c r="S15" s="2">
        <f t="shared" si="2"/>
        <v>84150</v>
      </c>
      <c r="T15" s="11">
        <v>38254</v>
      </c>
      <c r="U15" s="2"/>
    </row>
    <row r="16" spans="2:21">
      <c r="C16" s="2">
        <v>7</v>
      </c>
      <c r="D16" s="2" t="s">
        <v>808</v>
      </c>
      <c r="E16" s="2" t="s">
        <v>809</v>
      </c>
      <c r="F16" s="2" t="s">
        <v>28</v>
      </c>
      <c r="G16" s="2" t="s">
        <v>34</v>
      </c>
      <c r="H16" s="2" t="s">
        <v>39</v>
      </c>
      <c r="I16" s="2" t="s">
        <v>706</v>
      </c>
      <c r="J16" s="2">
        <v>40000</v>
      </c>
      <c r="K16" s="2">
        <v>26000</v>
      </c>
      <c r="L16" s="2">
        <v>10000</v>
      </c>
      <c r="M16" s="2">
        <v>4000</v>
      </c>
      <c r="N16" s="2">
        <f t="shared" si="0"/>
        <v>80000</v>
      </c>
      <c r="O16" s="2" t="s">
        <v>46</v>
      </c>
      <c r="P16" s="2" t="s">
        <v>185</v>
      </c>
      <c r="Q16" s="2">
        <f t="shared" si="1"/>
        <v>26000</v>
      </c>
      <c r="R16" s="2">
        <f t="shared" si="1"/>
        <v>10000</v>
      </c>
      <c r="S16" s="2">
        <f t="shared" si="2"/>
        <v>36000</v>
      </c>
      <c r="T16" s="11">
        <v>38281</v>
      </c>
      <c r="U16" s="2"/>
    </row>
    <row r="17" spans="3:21">
      <c r="C17" s="2">
        <v>8</v>
      </c>
      <c r="D17" s="2" t="s">
        <v>810</v>
      </c>
      <c r="E17" s="2" t="s">
        <v>208</v>
      </c>
      <c r="F17" s="2" t="s">
        <v>28</v>
      </c>
      <c r="G17" s="2" t="s">
        <v>34</v>
      </c>
      <c r="H17" s="2" t="s">
        <v>29</v>
      </c>
      <c r="I17" s="2" t="s">
        <v>804</v>
      </c>
      <c r="J17" s="2">
        <v>30000</v>
      </c>
      <c r="K17" s="2">
        <v>17000</v>
      </c>
      <c r="L17" s="2">
        <v>10000</v>
      </c>
      <c r="M17" s="2">
        <v>3000</v>
      </c>
      <c r="N17" s="2">
        <f t="shared" si="0"/>
        <v>60000</v>
      </c>
      <c r="O17" s="2" t="s">
        <v>86</v>
      </c>
      <c r="P17" s="2" t="s">
        <v>290</v>
      </c>
      <c r="Q17" s="2">
        <f t="shared" si="1"/>
        <v>17000</v>
      </c>
      <c r="R17" s="2">
        <f t="shared" si="1"/>
        <v>10000</v>
      </c>
      <c r="S17" s="2">
        <f t="shared" si="2"/>
        <v>27000</v>
      </c>
      <c r="T17" s="11">
        <v>38290</v>
      </c>
      <c r="U17" s="2"/>
    </row>
    <row r="18" spans="3:21">
      <c r="C18" s="2">
        <v>9</v>
      </c>
      <c r="D18" s="2" t="s">
        <v>811</v>
      </c>
      <c r="E18" s="2" t="s">
        <v>812</v>
      </c>
      <c r="F18" s="2" t="s">
        <v>28</v>
      </c>
      <c r="G18" s="2" t="s">
        <v>34</v>
      </c>
      <c r="H18" s="2" t="s">
        <v>39</v>
      </c>
      <c r="I18" s="2" t="s">
        <v>45</v>
      </c>
      <c r="J18" s="2">
        <v>50000</v>
      </c>
      <c r="K18" s="2">
        <v>35000</v>
      </c>
      <c r="L18" s="2">
        <v>10000</v>
      </c>
      <c r="M18" s="2">
        <v>5000</v>
      </c>
      <c r="N18" s="2">
        <f t="shared" si="0"/>
        <v>100000</v>
      </c>
      <c r="O18" s="2" t="s">
        <v>114</v>
      </c>
      <c r="P18" s="2" t="s">
        <v>115</v>
      </c>
      <c r="Q18" s="2">
        <f t="shared" si="1"/>
        <v>35000</v>
      </c>
      <c r="R18" s="2">
        <f t="shared" si="1"/>
        <v>10000</v>
      </c>
      <c r="S18" s="2">
        <f t="shared" si="2"/>
        <v>45000</v>
      </c>
      <c r="T18" s="11">
        <v>38313</v>
      </c>
      <c r="U18" s="2"/>
    </row>
    <row r="19" spans="3:21">
      <c r="C19" s="2">
        <v>10</v>
      </c>
      <c r="D19" s="2" t="s">
        <v>813</v>
      </c>
      <c r="E19" s="2" t="s">
        <v>814</v>
      </c>
      <c r="F19" s="2" t="s">
        <v>28</v>
      </c>
      <c r="G19" s="2" t="s">
        <v>34</v>
      </c>
      <c r="H19" s="2" t="s">
        <v>29</v>
      </c>
      <c r="I19" s="2" t="s">
        <v>804</v>
      </c>
      <c r="J19" s="2">
        <v>50000</v>
      </c>
      <c r="K19" s="2">
        <v>35000</v>
      </c>
      <c r="L19" s="2">
        <v>10000</v>
      </c>
      <c r="M19" s="2">
        <v>5000</v>
      </c>
      <c r="N19" s="2">
        <f t="shared" si="0"/>
        <v>100000</v>
      </c>
      <c r="O19" s="2" t="s">
        <v>41</v>
      </c>
      <c r="P19" s="2" t="s">
        <v>553</v>
      </c>
      <c r="Q19" s="2">
        <f t="shared" si="1"/>
        <v>35000</v>
      </c>
      <c r="R19" s="2">
        <f t="shared" si="1"/>
        <v>10000</v>
      </c>
      <c r="S19" s="2">
        <f t="shared" si="2"/>
        <v>45000</v>
      </c>
      <c r="T19" s="11">
        <v>38313</v>
      </c>
      <c r="U19" s="2"/>
    </row>
    <row r="20" spans="3:21">
      <c r="C20" s="2">
        <v>11</v>
      </c>
      <c r="D20" s="2" t="s">
        <v>815</v>
      </c>
      <c r="E20" s="2" t="s">
        <v>816</v>
      </c>
      <c r="F20" s="2" t="s">
        <v>28</v>
      </c>
      <c r="G20" s="2" t="s">
        <v>34</v>
      </c>
      <c r="H20" s="2" t="s">
        <v>29</v>
      </c>
      <c r="I20" s="2" t="s">
        <v>817</v>
      </c>
      <c r="J20" s="2">
        <v>50000</v>
      </c>
      <c r="K20" s="2">
        <v>35000</v>
      </c>
      <c r="L20" s="2">
        <v>10000</v>
      </c>
      <c r="M20" s="2">
        <v>5000</v>
      </c>
      <c r="N20" s="2">
        <f t="shared" si="0"/>
        <v>100000</v>
      </c>
      <c r="O20" s="2" t="s">
        <v>46</v>
      </c>
      <c r="P20" s="2" t="s">
        <v>818</v>
      </c>
      <c r="Q20" s="2">
        <f t="shared" si="1"/>
        <v>35000</v>
      </c>
      <c r="R20" s="2">
        <f t="shared" si="1"/>
        <v>10000</v>
      </c>
      <c r="S20" s="2">
        <f t="shared" si="2"/>
        <v>45000</v>
      </c>
      <c r="T20" s="11">
        <v>38338</v>
      </c>
      <c r="U20" s="2"/>
    </row>
    <row r="21" spans="3:21">
      <c r="C21" s="2">
        <v>12</v>
      </c>
      <c r="D21" s="2" t="s">
        <v>819</v>
      </c>
      <c r="E21" s="2" t="s">
        <v>820</v>
      </c>
      <c r="F21" s="2" t="s">
        <v>28</v>
      </c>
      <c r="G21" s="2" t="s">
        <v>34</v>
      </c>
      <c r="H21" s="2" t="s">
        <v>29</v>
      </c>
      <c r="I21" s="2" t="s">
        <v>45</v>
      </c>
      <c r="J21" s="2">
        <v>50000</v>
      </c>
      <c r="K21" s="2">
        <v>35000</v>
      </c>
      <c r="L21" s="2">
        <v>10000</v>
      </c>
      <c r="M21" s="2">
        <v>5000</v>
      </c>
      <c r="N21" s="2">
        <f t="shared" si="0"/>
        <v>100000</v>
      </c>
      <c r="O21" s="2" t="s">
        <v>46</v>
      </c>
      <c r="P21" s="2" t="s">
        <v>33</v>
      </c>
      <c r="Q21" s="2">
        <f t="shared" si="1"/>
        <v>35000</v>
      </c>
      <c r="R21" s="2">
        <f t="shared" si="1"/>
        <v>10000</v>
      </c>
      <c r="S21" s="2">
        <f t="shared" si="2"/>
        <v>45000</v>
      </c>
      <c r="T21" s="11">
        <v>38338</v>
      </c>
      <c r="U21" s="2"/>
    </row>
    <row r="22" spans="3:21">
      <c r="C22" s="2">
        <v>13</v>
      </c>
      <c r="D22" s="2" t="s">
        <v>821</v>
      </c>
      <c r="E22" s="2" t="s">
        <v>208</v>
      </c>
      <c r="F22" s="2" t="s">
        <v>28</v>
      </c>
      <c r="G22" s="2" t="s">
        <v>34</v>
      </c>
      <c r="H22" s="2" t="s">
        <v>29</v>
      </c>
      <c r="I22" s="2" t="s">
        <v>798</v>
      </c>
      <c r="J22" s="2">
        <v>30000</v>
      </c>
      <c r="K22" s="2">
        <v>17000</v>
      </c>
      <c r="L22" s="2">
        <v>10000</v>
      </c>
      <c r="M22" s="2">
        <v>3000</v>
      </c>
      <c r="N22" s="2">
        <f t="shared" si="0"/>
        <v>60000</v>
      </c>
      <c r="O22" s="2" t="s">
        <v>86</v>
      </c>
      <c r="P22" s="2" t="s">
        <v>290</v>
      </c>
      <c r="Q22" s="2">
        <f t="shared" si="1"/>
        <v>17000</v>
      </c>
      <c r="R22" s="2">
        <f t="shared" si="1"/>
        <v>10000</v>
      </c>
      <c r="S22" s="2">
        <f t="shared" si="2"/>
        <v>27000</v>
      </c>
      <c r="T22" s="11">
        <v>38379</v>
      </c>
      <c r="U22" s="2"/>
    </row>
    <row r="23" spans="3:21">
      <c r="C23" s="2">
        <v>14</v>
      </c>
      <c r="D23" s="2" t="s">
        <v>822</v>
      </c>
      <c r="E23" s="2" t="s">
        <v>823</v>
      </c>
      <c r="F23" s="2" t="s">
        <v>28</v>
      </c>
      <c r="G23" s="2" t="s">
        <v>34</v>
      </c>
      <c r="H23" s="2" t="s">
        <v>29</v>
      </c>
      <c r="I23" s="2" t="s">
        <v>798</v>
      </c>
      <c r="J23" s="2">
        <v>200000</v>
      </c>
      <c r="K23" s="2">
        <v>170000</v>
      </c>
      <c r="L23" s="2">
        <v>10000</v>
      </c>
      <c r="M23" s="2">
        <v>20000</v>
      </c>
      <c r="N23" s="2">
        <f t="shared" si="0"/>
        <v>400000</v>
      </c>
      <c r="O23" s="2" t="s">
        <v>199</v>
      </c>
      <c r="P23" s="2" t="s">
        <v>65</v>
      </c>
      <c r="Q23" s="2">
        <f t="shared" si="1"/>
        <v>170000</v>
      </c>
      <c r="R23" s="2">
        <f t="shared" si="1"/>
        <v>10000</v>
      </c>
      <c r="S23" s="2">
        <f t="shared" si="2"/>
        <v>180000</v>
      </c>
      <c r="T23" s="11">
        <v>38393</v>
      </c>
      <c r="U23" s="2"/>
    </row>
    <row r="24" spans="3:21">
      <c r="C24" s="2">
        <v>15</v>
      </c>
      <c r="D24" s="2" t="s">
        <v>824</v>
      </c>
      <c r="E24" s="2" t="s">
        <v>825</v>
      </c>
      <c r="F24" s="2" t="s">
        <v>28</v>
      </c>
      <c r="G24" s="2" t="s">
        <v>34</v>
      </c>
      <c r="H24" s="2" t="s">
        <v>29</v>
      </c>
      <c r="I24" s="2" t="s">
        <v>160</v>
      </c>
      <c r="J24" s="2">
        <v>50000</v>
      </c>
      <c r="K24" s="2">
        <v>35000</v>
      </c>
      <c r="L24" s="2">
        <v>4000</v>
      </c>
      <c r="M24" s="2">
        <v>11000</v>
      </c>
      <c r="N24" s="2">
        <f t="shared" si="0"/>
        <v>100000</v>
      </c>
      <c r="O24" s="18" t="s">
        <v>775</v>
      </c>
      <c r="P24" s="2" t="s">
        <v>826</v>
      </c>
      <c r="Q24" s="2">
        <f t="shared" si="1"/>
        <v>35000</v>
      </c>
      <c r="R24" s="2">
        <f t="shared" si="1"/>
        <v>4000</v>
      </c>
      <c r="S24" s="2">
        <f t="shared" si="2"/>
        <v>39000</v>
      </c>
      <c r="T24" s="11">
        <v>38393</v>
      </c>
      <c r="U24" s="2"/>
    </row>
    <row r="25" spans="3:21">
      <c r="C25" s="2">
        <v>16</v>
      </c>
      <c r="D25" s="2" t="s">
        <v>827</v>
      </c>
      <c r="E25" s="2" t="s">
        <v>790</v>
      </c>
      <c r="F25" s="2" t="s">
        <v>28</v>
      </c>
      <c r="G25" s="2" t="s">
        <v>34</v>
      </c>
      <c r="H25" s="2" t="s">
        <v>39</v>
      </c>
      <c r="I25" s="2" t="s">
        <v>828</v>
      </c>
      <c r="J25" s="2">
        <v>150000</v>
      </c>
      <c r="K25" s="2">
        <v>125000</v>
      </c>
      <c r="L25" s="2">
        <v>10000</v>
      </c>
      <c r="M25" s="2">
        <v>15000</v>
      </c>
      <c r="N25" s="2">
        <f t="shared" si="0"/>
        <v>300000</v>
      </c>
      <c r="O25" s="2" t="s">
        <v>305</v>
      </c>
      <c r="P25" s="2" t="s">
        <v>306</v>
      </c>
      <c r="Q25" s="2">
        <f t="shared" si="1"/>
        <v>125000</v>
      </c>
      <c r="R25" s="2">
        <f t="shared" si="1"/>
        <v>10000</v>
      </c>
      <c r="S25" s="2">
        <f t="shared" si="2"/>
        <v>135000</v>
      </c>
      <c r="T25" s="11">
        <v>38393</v>
      </c>
      <c r="U25" s="2"/>
    </row>
    <row r="26" spans="3:21">
      <c r="C26" s="2">
        <v>17</v>
      </c>
      <c r="D26" s="2" t="s">
        <v>829</v>
      </c>
      <c r="E26" s="2" t="s">
        <v>830</v>
      </c>
      <c r="F26" s="2" t="s">
        <v>28</v>
      </c>
      <c r="G26" s="2" t="s">
        <v>832</v>
      </c>
      <c r="H26" s="2" t="s">
        <v>29</v>
      </c>
      <c r="I26" s="2" t="s">
        <v>831</v>
      </c>
      <c r="J26" s="2">
        <v>250000</v>
      </c>
      <c r="K26" s="2">
        <v>215000</v>
      </c>
      <c r="L26" s="2">
        <v>10000</v>
      </c>
      <c r="M26" s="2">
        <v>25000</v>
      </c>
      <c r="N26" s="2">
        <f t="shared" si="0"/>
        <v>500000</v>
      </c>
      <c r="O26" s="18" t="s">
        <v>305</v>
      </c>
      <c r="P26" s="2" t="s">
        <v>28</v>
      </c>
      <c r="Q26" s="2">
        <f t="shared" si="1"/>
        <v>215000</v>
      </c>
      <c r="R26" s="2">
        <f t="shared" si="1"/>
        <v>10000</v>
      </c>
      <c r="S26" s="2">
        <f t="shared" si="2"/>
        <v>225000</v>
      </c>
      <c r="T26" s="11">
        <v>38401</v>
      </c>
      <c r="U26" s="2"/>
    </row>
    <row r="27" spans="3:21">
      <c r="C27" s="2">
        <v>18</v>
      </c>
      <c r="D27" s="2" t="s">
        <v>833</v>
      </c>
      <c r="E27" s="2" t="s">
        <v>834</v>
      </c>
      <c r="F27" s="2" t="s">
        <v>28</v>
      </c>
      <c r="G27" s="2" t="s">
        <v>34</v>
      </c>
      <c r="H27" s="2" t="s">
        <v>29</v>
      </c>
      <c r="I27" s="2" t="s">
        <v>798</v>
      </c>
      <c r="J27" s="2">
        <v>250000</v>
      </c>
      <c r="K27" s="2">
        <v>215000</v>
      </c>
      <c r="L27" s="2">
        <v>10000</v>
      </c>
      <c r="M27" s="2">
        <v>25000</v>
      </c>
      <c r="N27" s="2">
        <f t="shared" si="0"/>
        <v>500000</v>
      </c>
      <c r="O27" s="2" t="s">
        <v>114</v>
      </c>
      <c r="P27" s="2" t="s">
        <v>115</v>
      </c>
      <c r="Q27" s="2">
        <f t="shared" si="1"/>
        <v>215000</v>
      </c>
      <c r="R27" s="2">
        <f t="shared" si="1"/>
        <v>10000</v>
      </c>
      <c r="S27" s="2">
        <f t="shared" si="2"/>
        <v>225000</v>
      </c>
      <c r="T27" s="11">
        <v>38393</v>
      </c>
      <c r="U27" s="2"/>
    </row>
    <row r="28" spans="3:21">
      <c r="C28" s="2">
        <v>19</v>
      </c>
      <c r="D28" s="2" t="s">
        <v>835</v>
      </c>
      <c r="E28" s="2" t="s">
        <v>836</v>
      </c>
      <c r="F28" s="2" t="s">
        <v>28</v>
      </c>
      <c r="G28" s="2" t="s">
        <v>34</v>
      </c>
      <c r="H28" s="2" t="s">
        <v>29</v>
      </c>
      <c r="I28" s="2" t="s">
        <v>64</v>
      </c>
      <c r="J28" s="2">
        <v>75000</v>
      </c>
      <c r="K28" s="2">
        <v>57500</v>
      </c>
      <c r="L28" s="2">
        <v>10000</v>
      </c>
      <c r="M28" s="2">
        <v>7500</v>
      </c>
      <c r="N28" s="2">
        <f t="shared" si="0"/>
        <v>150000</v>
      </c>
      <c r="O28" s="2" t="s">
        <v>114</v>
      </c>
      <c r="P28" s="2" t="s">
        <v>115</v>
      </c>
      <c r="Q28" s="2">
        <f t="shared" si="1"/>
        <v>57500</v>
      </c>
      <c r="R28" s="2">
        <f t="shared" si="1"/>
        <v>10000</v>
      </c>
      <c r="S28" s="2">
        <f t="shared" si="2"/>
        <v>67500</v>
      </c>
      <c r="T28" s="11">
        <v>38393</v>
      </c>
      <c r="U28" s="2"/>
    </row>
    <row r="29" spans="3:21">
      <c r="C29" s="2">
        <v>20</v>
      </c>
      <c r="D29" s="2" t="s">
        <v>837</v>
      </c>
      <c r="E29" s="2" t="s">
        <v>838</v>
      </c>
      <c r="F29" s="2" t="s">
        <v>28</v>
      </c>
      <c r="G29" s="2" t="s">
        <v>34</v>
      </c>
      <c r="H29" s="2" t="s">
        <v>29</v>
      </c>
      <c r="I29" s="2" t="s">
        <v>839</v>
      </c>
      <c r="J29" s="2">
        <v>250000</v>
      </c>
      <c r="K29" s="2">
        <v>215000</v>
      </c>
      <c r="L29" s="2">
        <v>10000</v>
      </c>
      <c r="M29" s="2">
        <v>25000</v>
      </c>
      <c r="N29" s="2">
        <f t="shared" si="0"/>
        <v>500000</v>
      </c>
      <c r="O29" s="2" t="s">
        <v>199</v>
      </c>
      <c r="P29" s="2" t="s">
        <v>65</v>
      </c>
      <c r="Q29" s="2">
        <f t="shared" si="1"/>
        <v>215000</v>
      </c>
      <c r="R29" s="2">
        <f t="shared" si="1"/>
        <v>10000</v>
      </c>
      <c r="S29" s="2">
        <f t="shared" si="2"/>
        <v>225000</v>
      </c>
      <c r="T29" s="11">
        <v>38429</v>
      </c>
      <c r="U29" s="2"/>
    </row>
    <row r="30" spans="3:21">
      <c r="C30" s="2">
        <v>21</v>
      </c>
      <c r="D30" s="2" t="s">
        <v>840</v>
      </c>
      <c r="E30" s="2" t="s">
        <v>841</v>
      </c>
      <c r="F30" s="2" t="s">
        <v>28</v>
      </c>
      <c r="G30" s="2" t="s">
        <v>34</v>
      </c>
      <c r="H30" s="2" t="s">
        <v>29</v>
      </c>
      <c r="I30" s="2" t="s">
        <v>839</v>
      </c>
      <c r="J30" s="2">
        <v>250000</v>
      </c>
      <c r="K30" s="2">
        <v>215000</v>
      </c>
      <c r="L30" s="2">
        <v>10000</v>
      </c>
      <c r="M30" s="2">
        <v>25000</v>
      </c>
      <c r="N30" s="2">
        <f t="shared" si="0"/>
        <v>500000</v>
      </c>
      <c r="O30" s="2" t="s">
        <v>199</v>
      </c>
      <c r="P30" s="2" t="s">
        <v>65</v>
      </c>
      <c r="Q30" s="2">
        <f t="shared" si="1"/>
        <v>215000</v>
      </c>
      <c r="R30" s="2">
        <f t="shared" si="1"/>
        <v>10000</v>
      </c>
      <c r="S30" s="2">
        <f t="shared" si="2"/>
        <v>225000</v>
      </c>
      <c r="T30" s="11">
        <v>38429</v>
      </c>
      <c r="U30" s="2"/>
    </row>
    <row r="31" spans="3:21">
      <c r="C31" s="2">
        <v>22</v>
      </c>
      <c r="D31" s="2" t="s">
        <v>842</v>
      </c>
      <c r="E31" s="2" t="s">
        <v>843</v>
      </c>
      <c r="F31" s="2" t="s">
        <v>28</v>
      </c>
      <c r="G31" s="2" t="s">
        <v>34</v>
      </c>
      <c r="H31" s="2" t="s">
        <v>29</v>
      </c>
      <c r="I31" s="2" t="s">
        <v>839</v>
      </c>
      <c r="J31" s="2">
        <v>250000</v>
      </c>
      <c r="K31" s="2">
        <v>215000</v>
      </c>
      <c r="L31" s="2">
        <v>10000</v>
      </c>
      <c r="M31" s="2">
        <v>25000</v>
      </c>
      <c r="N31" s="2">
        <f t="shared" si="0"/>
        <v>500000</v>
      </c>
      <c r="O31" s="2" t="s">
        <v>199</v>
      </c>
      <c r="P31" s="2" t="s">
        <v>65</v>
      </c>
      <c r="Q31" s="2">
        <f t="shared" si="1"/>
        <v>215000</v>
      </c>
      <c r="R31" s="2">
        <f t="shared" si="1"/>
        <v>10000</v>
      </c>
      <c r="S31" s="2">
        <f t="shared" si="2"/>
        <v>225000</v>
      </c>
      <c r="T31" s="11">
        <v>38429</v>
      </c>
      <c r="U31" s="2"/>
    </row>
    <row r="32" spans="3:21">
      <c r="C32" s="2">
        <v>23</v>
      </c>
      <c r="D32" s="2" t="s">
        <v>844</v>
      </c>
      <c r="E32" s="2" t="s">
        <v>845</v>
      </c>
      <c r="F32" s="2" t="s">
        <v>28</v>
      </c>
      <c r="G32" s="2" t="s">
        <v>34</v>
      </c>
      <c r="H32" s="2" t="s">
        <v>29</v>
      </c>
      <c r="I32" s="2" t="s">
        <v>846</v>
      </c>
      <c r="J32" s="2">
        <v>150000</v>
      </c>
      <c r="K32" s="2">
        <v>125000</v>
      </c>
      <c r="L32" s="2">
        <v>10000</v>
      </c>
      <c r="M32" s="2">
        <v>15000</v>
      </c>
      <c r="N32" s="2">
        <f t="shared" si="0"/>
        <v>300000</v>
      </c>
      <c r="O32" s="2" t="s">
        <v>114</v>
      </c>
      <c r="P32" s="2" t="s">
        <v>302</v>
      </c>
      <c r="Q32" s="2">
        <f t="shared" si="1"/>
        <v>125000</v>
      </c>
      <c r="R32" s="2">
        <f t="shared" si="1"/>
        <v>10000</v>
      </c>
      <c r="S32" s="2">
        <f t="shared" si="2"/>
        <v>135000</v>
      </c>
      <c r="T32" s="11">
        <v>38429</v>
      </c>
      <c r="U32" s="2"/>
    </row>
    <row r="33" spans="3:21">
      <c r="C33" s="2">
        <v>24</v>
      </c>
      <c r="D33" s="2" t="s">
        <v>847</v>
      </c>
      <c r="E33" s="2" t="s">
        <v>848</v>
      </c>
      <c r="F33" s="2" t="s">
        <v>28</v>
      </c>
      <c r="G33" s="2" t="s">
        <v>34</v>
      </c>
      <c r="H33" s="2" t="s">
        <v>39</v>
      </c>
      <c r="I33" s="2" t="s">
        <v>71</v>
      </c>
      <c r="J33" s="2">
        <v>75000</v>
      </c>
      <c r="K33" s="2">
        <v>10000</v>
      </c>
      <c r="L33" s="2">
        <v>0</v>
      </c>
      <c r="M33" s="2">
        <v>15000</v>
      </c>
      <c r="N33" s="2">
        <f t="shared" si="0"/>
        <v>100000</v>
      </c>
      <c r="O33" s="2" t="s">
        <v>114</v>
      </c>
      <c r="P33" s="2" t="s">
        <v>51</v>
      </c>
      <c r="Q33" s="2">
        <f t="shared" si="1"/>
        <v>10000</v>
      </c>
      <c r="R33" s="2">
        <f t="shared" si="1"/>
        <v>0</v>
      </c>
      <c r="S33" s="2">
        <f t="shared" si="2"/>
        <v>10000</v>
      </c>
      <c r="T33" s="11">
        <v>38429</v>
      </c>
      <c r="U33" s="2"/>
    </row>
    <row r="34" spans="3:21">
      <c r="C34" s="2">
        <v>25</v>
      </c>
      <c r="D34" s="2" t="s">
        <v>849</v>
      </c>
      <c r="E34" s="2" t="s">
        <v>850</v>
      </c>
      <c r="F34" s="2" t="s">
        <v>28</v>
      </c>
      <c r="G34" s="2" t="s">
        <v>34</v>
      </c>
      <c r="H34" s="2" t="s">
        <v>29</v>
      </c>
      <c r="I34" s="2" t="s">
        <v>851</v>
      </c>
      <c r="J34" s="2">
        <v>35000</v>
      </c>
      <c r="K34" s="2">
        <v>21500</v>
      </c>
      <c r="L34" s="2">
        <v>10000</v>
      </c>
      <c r="M34" s="2">
        <v>3500</v>
      </c>
      <c r="N34" s="2">
        <f t="shared" si="0"/>
        <v>70000</v>
      </c>
      <c r="O34" s="2" t="s">
        <v>30</v>
      </c>
      <c r="P34" s="2" t="s">
        <v>852</v>
      </c>
      <c r="Q34" s="2">
        <f t="shared" si="1"/>
        <v>21500</v>
      </c>
      <c r="R34" s="2">
        <f t="shared" si="1"/>
        <v>10000</v>
      </c>
      <c r="S34" s="2">
        <f t="shared" si="2"/>
        <v>31500</v>
      </c>
      <c r="T34" s="11">
        <v>38429</v>
      </c>
      <c r="U34" s="2"/>
    </row>
    <row r="35" spans="3:21">
      <c r="C35" s="2">
        <v>26</v>
      </c>
      <c r="D35" s="2" t="s">
        <v>853</v>
      </c>
      <c r="E35" s="2" t="s">
        <v>854</v>
      </c>
      <c r="F35" s="2" t="s">
        <v>28</v>
      </c>
      <c r="G35" s="2" t="s">
        <v>34</v>
      </c>
      <c r="H35" s="2" t="s">
        <v>29</v>
      </c>
      <c r="I35" s="2" t="s">
        <v>851</v>
      </c>
      <c r="J35" s="2">
        <v>100000</v>
      </c>
      <c r="K35" s="2">
        <v>80000</v>
      </c>
      <c r="L35" s="2">
        <v>10000</v>
      </c>
      <c r="M35" s="2">
        <v>10000</v>
      </c>
      <c r="N35" s="2">
        <f t="shared" si="0"/>
        <v>200000</v>
      </c>
      <c r="O35" s="2" t="s">
        <v>46</v>
      </c>
      <c r="P35" s="2" t="s">
        <v>140</v>
      </c>
      <c r="Q35" s="2">
        <f t="shared" si="1"/>
        <v>80000</v>
      </c>
      <c r="R35" s="2">
        <f t="shared" si="1"/>
        <v>10000</v>
      </c>
      <c r="S35" s="2">
        <f t="shared" si="2"/>
        <v>90000</v>
      </c>
      <c r="T35" s="11">
        <v>38430</v>
      </c>
      <c r="U35" s="2"/>
    </row>
    <row r="36" spans="3:21">
      <c r="C36" s="2">
        <v>27</v>
      </c>
      <c r="D36" s="2" t="s">
        <v>855</v>
      </c>
      <c r="E36" s="2" t="s">
        <v>741</v>
      </c>
      <c r="F36" s="2" t="s">
        <v>28</v>
      </c>
      <c r="G36" s="2" t="s">
        <v>34</v>
      </c>
      <c r="H36" s="2" t="s">
        <v>29</v>
      </c>
      <c r="I36" s="2" t="s">
        <v>737</v>
      </c>
      <c r="J36" s="2">
        <v>52500</v>
      </c>
      <c r="K36" s="2">
        <v>4000</v>
      </c>
      <c r="L36" s="2">
        <v>10000</v>
      </c>
      <c r="M36" s="2">
        <v>3500</v>
      </c>
      <c r="N36" s="2">
        <f t="shared" si="0"/>
        <v>70000</v>
      </c>
      <c r="O36" s="2" t="s">
        <v>46</v>
      </c>
      <c r="P36" s="2" t="s">
        <v>440</v>
      </c>
      <c r="Q36" s="2">
        <f t="shared" si="1"/>
        <v>4000</v>
      </c>
      <c r="R36" s="2">
        <f t="shared" si="1"/>
        <v>10000</v>
      </c>
      <c r="S36" s="2">
        <f t="shared" si="2"/>
        <v>14000</v>
      </c>
      <c r="T36" s="11">
        <v>38435</v>
      </c>
      <c r="U36" s="2"/>
    </row>
    <row r="37" spans="3:21">
      <c r="C37" s="2">
        <v>28</v>
      </c>
      <c r="D37" s="2" t="s">
        <v>856</v>
      </c>
      <c r="E37" s="2" t="s">
        <v>313</v>
      </c>
      <c r="F37" s="2" t="s">
        <v>28</v>
      </c>
      <c r="G37" s="2" t="s">
        <v>34</v>
      </c>
      <c r="H37" s="2" t="s">
        <v>29</v>
      </c>
      <c r="I37" s="2" t="s">
        <v>798</v>
      </c>
      <c r="J37" s="2">
        <v>150000</v>
      </c>
      <c r="K37" s="2">
        <v>125000</v>
      </c>
      <c r="L37" s="2">
        <v>10000</v>
      </c>
      <c r="M37" s="2">
        <v>15000</v>
      </c>
      <c r="N37" s="2">
        <f t="shared" si="0"/>
        <v>300000</v>
      </c>
      <c r="O37" s="2" t="s">
        <v>46</v>
      </c>
      <c r="P37" s="2" t="s">
        <v>185</v>
      </c>
      <c r="Q37" s="2">
        <f t="shared" si="1"/>
        <v>125000</v>
      </c>
      <c r="R37" s="2">
        <f t="shared" si="1"/>
        <v>10000</v>
      </c>
      <c r="S37" s="2">
        <f t="shared" si="2"/>
        <v>135000</v>
      </c>
      <c r="T37" s="11">
        <v>38442</v>
      </c>
      <c r="U37" s="2"/>
    </row>
    <row r="38" spans="3:21">
      <c r="C38" s="2">
        <v>29</v>
      </c>
      <c r="D38" s="2" t="s">
        <v>857</v>
      </c>
      <c r="E38" s="2" t="s">
        <v>259</v>
      </c>
      <c r="F38" s="2" t="s">
        <v>28</v>
      </c>
      <c r="G38" s="2" t="s">
        <v>34</v>
      </c>
      <c r="H38" s="2" t="s">
        <v>29</v>
      </c>
      <c r="I38" s="2" t="s">
        <v>718</v>
      </c>
      <c r="J38" s="2">
        <v>92000</v>
      </c>
      <c r="K38" s="2">
        <v>72800</v>
      </c>
      <c r="L38" s="2">
        <v>5000</v>
      </c>
      <c r="M38" s="2">
        <v>14200</v>
      </c>
      <c r="N38" s="2">
        <f t="shared" si="0"/>
        <v>184000</v>
      </c>
      <c r="O38" s="2" t="s">
        <v>383</v>
      </c>
      <c r="P38" s="2" t="s">
        <v>556</v>
      </c>
      <c r="Q38" s="2">
        <f t="shared" si="1"/>
        <v>72800</v>
      </c>
      <c r="R38" s="2">
        <f t="shared" si="1"/>
        <v>5000</v>
      </c>
      <c r="S38" s="2">
        <f t="shared" si="2"/>
        <v>77800</v>
      </c>
      <c r="T38" s="11">
        <v>38442</v>
      </c>
      <c r="U38" s="2"/>
    </row>
    <row r="39" spans="3:21">
      <c r="C39" s="2">
        <v>30</v>
      </c>
      <c r="D39" s="2" t="s">
        <v>858</v>
      </c>
      <c r="E39" s="2" t="s">
        <v>859</v>
      </c>
      <c r="F39" s="2" t="s">
        <v>28</v>
      </c>
      <c r="G39" s="2" t="s">
        <v>34</v>
      </c>
      <c r="H39" s="2" t="s">
        <v>29</v>
      </c>
      <c r="I39" s="2" t="s">
        <v>860</v>
      </c>
      <c r="J39" s="2">
        <v>250000</v>
      </c>
      <c r="K39" s="2">
        <v>215000</v>
      </c>
      <c r="L39" s="2">
        <v>10000</v>
      </c>
      <c r="M39" s="2">
        <v>25000</v>
      </c>
      <c r="N39" s="2">
        <f t="shared" si="0"/>
        <v>500000</v>
      </c>
      <c r="O39" s="2" t="s">
        <v>861</v>
      </c>
      <c r="P39" s="2" t="s">
        <v>302</v>
      </c>
      <c r="Q39" s="2">
        <f t="shared" si="1"/>
        <v>215000</v>
      </c>
      <c r="R39" s="2">
        <f t="shared" si="1"/>
        <v>10000</v>
      </c>
      <c r="S39" s="2">
        <f t="shared" si="2"/>
        <v>225000</v>
      </c>
      <c r="T39" s="11">
        <v>38442</v>
      </c>
      <c r="U39" s="2"/>
    </row>
    <row r="40" spans="3:21">
      <c r="C40" s="2">
        <v>31</v>
      </c>
      <c r="D40" s="2" t="s">
        <v>862</v>
      </c>
      <c r="E40" s="2" t="s">
        <v>863</v>
      </c>
      <c r="F40" s="2" t="s">
        <v>28</v>
      </c>
      <c r="G40" s="2" t="s">
        <v>34</v>
      </c>
      <c r="H40" s="2" t="s">
        <v>39</v>
      </c>
      <c r="I40" s="2" t="s">
        <v>864</v>
      </c>
      <c r="J40" s="2">
        <v>112500</v>
      </c>
      <c r="K40" s="2">
        <v>20000</v>
      </c>
      <c r="L40" s="2">
        <v>10000</v>
      </c>
      <c r="M40" s="2">
        <v>7500</v>
      </c>
      <c r="N40" s="2">
        <f t="shared" si="0"/>
        <v>150000</v>
      </c>
      <c r="O40" s="2" t="s">
        <v>41</v>
      </c>
      <c r="P40" s="2" t="s">
        <v>42</v>
      </c>
      <c r="Q40" s="2">
        <f t="shared" si="1"/>
        <v>20000</v>
      </c>
      <c r="R40" s="2">
        <f t="shared" si="1"/>
        <v>10000</v>
      </c>
      <c r="S40" s="2">
        <f t="shared" si="2"/>
        <v>30000</v>
      </c>
      <c r="T40" s="11">
        <v>38442</v>
      </c>
      <c r="U40" s="2"/>
    </row>
    <row r="41" spans="3:21">
      <c r="C41" s="2">
        <v>32</v>
      </c>
      <c r="D41" s="2" t="s">
        <v>865</v>
      </c>
      <c r="E41" s="2" t="s">
        <v>866</v>
      </c>
      <c r="F41" s="2" t="s">
        <v>28</v>
      </c>
      <c r="G41" s="2" t="s">
        <v>34</v>
      </c>
      <c r="H41" s="2" t="s">
        <v>39</v>
      </c>
      <c r="I41" s="2" t="s">
        <v>211</v>
      </c>
      <c r="J41" s="2">
        <v>142500</v>
      </c>
      <c r="K41" s="2">
        <v>118250</v>
      </c>
      <c r="L41" s="2">
        <v>10000</v>
      </c>
      <c r="M41" s="2">
        <v>14250</v>
      </c>
      <c r="N41" s="2">
        <f t="shared" si="0"/>
        <v>285000</v>
      </c>
      <c r="O41" s="2" t="s">
        <v>114</v>
      </c>
      <c r="P41" s="2" t="s">
        <v>280</v>
      </c>
      <c r="Q41" s="2">
        <f t="shared" si="1"/>
        <v>118250</v>
      </c>
      <c r="R41" s="2">
        <f t="shared" si="1"/>
        <v>10000</v>
      </c>
      <c r="S41" s="2">
        <f t="shared" si="2"/>
        <v>128250</v>
      </c>
      <c r="T41" s="11">
        <v>38442</v>
      </c>
      <c r="U41" s="2"/>
    </row>
    <row r="42" spans="3:21">
      <c r="C42" s="2">
        <v>33</v>
      </c>
      <c r="D42" s="2" t="s">
        <v>867</v>
      </c>
      <c r="E42" s="2" t="s">
        <v>868</v>
      </c>
      <c r="F42" s="2" t="s">
        <v>28</v>
      </c>
      <c r="G42" s="2" t="s">
        <v>34</v>
      </c>
      <c r="H42" s="2" t="s">
        <v>39</v>
      </c>
      <c r="I42" s="2" t="s">
        <v>599</v>
      </c>
      <c r="J42" s="2">
        <v>36000</v>
      </c>
      <c r="K42" s="2">
        <v>22400</v>
      </c>
      <c r="L42" s="2">
        <v>10000</v>
      </c>
      <c r="M42" s="2">
        <v>3600</v>
      </c>
      <c r="N42" s="2">
        <f t="shared" si="0"/>
        <v>72000</v>
      </c>
      <c r="O42" s="2" t="s">
        <v>86</v>
      </c>
      <c r="P42" s="2" t="s">
        <v>869</v>
      </c>
      <c r="Q42" s="2">
        <f t="shared" si="1"/>
        <v>22400</v>
      </c>
      <c r="R42" s="2">
        <f t="shared" si="1"/>
        <v>10000</v>
      </c>
      <c r="S42" s="2">
        <f t="shared" si="2"/>
        <v>32400</v>
      </c>
      <c r="T42" s="11">
        <v>38442</v>
      </c>
      <c r="U42" s="2"/>
    </row>
    <row r="43" spans="3:21">
      <c r="C43" s="2">
        <v>34</v>
      </c>
      <c r="D43" s="2" t="s">
        <v>870</v>
      </c>
      <c r="E43" s="2" t="s">
        <v>871</v>
      </c>
      <c r="F43" s="2" t="s">
        <v>28</v>
      </c>
      <c r="G43" s="2" t="s">
        <v>34</v>
      </c>
      <c r="H43" s="2" t="s">
        <v>29</v>
      </c>
      <c r="I43" s="2" t="s">
        <v>709</v>
      </c>
      <c r="J43" s="2">
        <v>40558</v>
      </c>
      <c r="K43" s="2">
        <v>26502</v>
      </c>
      <c r="L43" s="2">
        <v>10000</v>
      </c>
      <c r="M43" s="2">
        <v>4056</v>
      </c>
      <c r="N43" s="2">
        <f t="shared" si="0"/>
        <v>81116</v>
      </c>
      <c r="O43" s="2" t="s">
        <v>775</v>
      </c>
      <c r="P43" s="2" t="s">
        <v>28</v>
      </c>
      <c r="Q43" s="2">
        <f t="shared" si="1"/>
        <v>26502</v>
      </c>
      <c r="R43" s="2">
        <f t="shared" si="1"/>
        <v>10000</v>
      </c>
      <c r="S43" s="2">
        <f t="shared" si="2"/>
        <v>36502</v>
      </c>
      <c r="T43" s="11">
        <v>38442</v>
      </c>
      <c r="U43" s="2"/>
    </row>
    <row r="44" spans="3:21">
      <c r="C44" s="2">
        <v>35</v>
      </c>
      <c r="D44" s="2" t="s">
        <v>872</v>
      </c>
      <c r="E44" s="2" t="s">
        <v>873</v>
      </c>
      <c r="F44" s="2" t="s">
        <v>28</v>
      </c>
      <c r="G44" s="2" t="s">
        <v>34</v>
      </c>
      <c r="H44" s="2" t="s">
        <v>29</v>
      </c>
      <c r="I44" s="2" t="s">
        <v>64</v>
      </c>
      <c r="J44" s="2">
        <v>75000</v>
      </c>
      <c r="K44" s="2">
        <v>10000</v>
      </c>
      <c r="L44" s="2">
        <v>10000</v>
      </c>
      <c r="M44" s="2">
        <v>5000</v>
      </c>
      <c r="N44" s="2">
        <f t="shared" si="0"/>
        <v>100000</v>
      </c>
      <c r="O44" s="2" t="s">
        <v>41</v>
      </c>
      <c r="P44" s="2" t="s">
        <v>874</v>
      </c>
      <c r="Q44" s="2">
        <f t="shared" si="1"/>
        <v>10000</v>
      </c>
      <c r="R44" s="2">
        <f t="shared" si="1"/>
        <v>10000</v>
      </c>
      <c r="S44" s="2">
        <f t="shared" si="2"/>
        <v>20000</v>
      </c>
      <c r="T44" s="11">
        <v>38442</v>
      </c>
      <c r="U44" s="2"/>
    </row>
    <row r="45" spans="3:21">
      <c r="C45" s="2">
        <v>36</v>
      </c>
      <c r="D45" s="2" t="s">
        <v>875</v>
      </c>
      <c r="E45" s="2" t="s">
        <v>249</v>
      </c>
      <c r="F45" s="2" t="s">
        <v>28</v>
      </c>
      <c r="G45" s="2" t="s">
        <v>34</v>
      </c>
      <c r="H45" s="2" t="s">
        <v>29</v>
      </c>
      <c r="I45" s="2" t="s">
        <v>752</v>
      </c>
      <c r="J45" s="2">
        <v>45000</v>
      </c>
      <c r="K45" s="2">
        <v>2000</v>
      </c>
      <c r="L45" s="2">
        <v>10000</v>
      </c>
      <c r="M45" s="2">
        <v>3000</v>
      </c>
      <c r="N45" s="2">
        <f t="shared" si="0"/>
        <v>60000</v>
      </c>
      <c r="O45" s="2" t="s">
        <v>41</v>
      </c>
      <c r="P45" s="2" t="s">
        <v>876</v>
      </c>
      <c r="Q45" s="2">
        <f t="shared" si="1"/>
        <v>2000</v>
      </c>
      <c r="R45" s="2">
        <f t="shared" si="1"/>
        <v>10000</v>
      </c>
      <c r="S45" s="2">
        <f t="shared" si="2"/>
        <v>12000</v>
      </c>
      <c r="T45" s="11">
        <v>38442</v>
      </c>
      <c r="U45" s="2"/>
    </row>
  </sheetData>
  <mergeCells count="2">
    <mergeCell ref="J5:N5"/>
    <mergeCell ref="Q5:S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C2:V32"/>
  <sheetViews>
    <sheetView workbookViewId="0">
      <selection activeCell="A9" sqref="A9:XFD11"/>
    </sheetView>
  </sheetViews>
  <sheetFormatPr defaultRowHeight="15"/>
  <sheetData>
    <row r="2" spans="3:22" ht="18">
      <c r="C2" s="1"/>
      <c r="D2" s="3"/>
      <c r="E2" s="3"/>
      <c r="F2" s="3"/>
      <c r="G2" s="4" t="s">
        <v>0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1"/>
      <c r="V2" s="1"/>
    </row>
    <row r="3" spans="3:22" ht="15.75">
      <c r="C3" s="1"/>
      <c r="D3" s="3"/>
      <c r="E3" s="3"/>
      <c r="F3" s="3" t="s">
        <v>23</v>
      </c>
      <c r="G3" s="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 t="s">
        <v>22</v>
      </c>
      <c r="T3" s="3"/>
      <c r="U3" s="1"/>
      <c r="V3" s="1"/>
    </row>
    <row r="4" spans="3:22">
      <c r="C4" s="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"/>
      <c r="V4" s="1"/>
    </row>
    <row r="5" spans="3:22">
      <c r="C5" s="1"/>
      <c r="D5" s="7" t="s">
        <v>1</v>
      </c>
      <c r="E5" s="7" t="s">
        <v>2</v>
      </c>
      <c r="F5" s="7" t="s">
        <v>3</v>
      </c>
      <c r="G5" s="7" t="s">
        <v>4</v>
      </c>
      <c r="H5" s="7" t="s">
        <v>5</v>
      </c>
      <c r="I5" s="7" t="s">
        <v>6</v>
      </c>
      <c r="J5" s="7" t="s">
        <v>7</v>
      </c>
      <c r="K5" s="32" t="s">
        <v>8</v>
      </c>
      <c r="L5" s="32"/>
      <c r="M5" s="32"/>
      <c r="N5" s="32"/>
      <c r="O5" s="32"/>
      <c r="P5" s="7" t="s">
        <v>16</v>
      </c>
      <c r="Q5" s="7" t="s">
        <v>17</v>
      </c>
      <c r="R5" s="32" t="s">
        <v>18</v>
      </c>
      <c r="S5" s="32"/>
      <c r="T5" s="32"/>
      <c r="U5" s="30" t="s">
        <v>19</v>
      </c>
      <c r="V5" s="7" t="s">
        <v>21</v>
      </c>
    </row>
    <row r="6" spans="3:22">
      <c r="C6" s="1"/>
      <c r="D6" s="8"/>
      <c r="E6" s="8"/>
      <c r="F6" s="8"/>
      <c r="G6" s="8"/>
      <c r="H6" s="8"/>
      <c r="I6" s="8"/>
      <c r="J6" s="8"/>
      <c r="K6" s="30" t="s">
        <v>9</v>
      </c>
      <c r="L6" s="30" t="s">
        <v>10</v>
      </c>
      <c r="M6" s="30" t="s">
        <v>11</v>
      </c>
      <c r="N6" s="30" t="s">
        <v>12</v>
      </c>
      <c r="O6" s="30" t="s">
        <v>14</v>
      </c>
      <c r="P6" s="8"/>
      <c r="Q6" s="8"/>
      <c r="R6" s="30" t="s">
        <v>10</v>
      </c>
      <c r="S6" s="30" t="s">
        <v>11</v>
      </c>
      <c r="T6" s="30" t="s">
        <v>14</v>
      </c>
      <c r="U6" s="30" t="s">
        <v>20</v>
      </c>
      <c r="V6" s="8"/>
    </row>
    <row r="7" spans="3:22">
      <c r="C7" s="1"/>
      <c r="D7" s="9"/>
      <c r="E7" s="9"/>
      <c r="F7" s="9"/>
      <c r="G7" s="9"/>
      <c r="H7" s="9"/>
      <c r="I7" s="9"/>
      <c r="J7" s="9"/>
      <c r="K7" s="30"/>
      <c r="L7" s="30"/>
      <c r="M7" s="30"/>
      <c r="N7" s="30" t="s">
        <v>13</v>
      </c>
      <c r="O7" s="30" t="s">
        <v>15</v>
      </c>
      <c r="P7" s="9"/>
      <c r="Q7" s="9"/>
      <c r="R7" s="30" t="s">
        <v>15</v>
      </c>
      <c r="S7" s="30" t="s">
        <v>15</v>
      </c>
      <c r="T7" s="30" t="s">
        <v>15</v>
      </c>
      <c r="U7" s="30"/>
      <c r="V7" s="9"/>
    </row>
    <row r="8" spans="3:22">
      <c r="C8" s="1"/>
      <c r="D8" s="30">
        <v>1</v>
      </c>
      <c r="E8" s="30">
        <v>2</v>
      </c>
      <c r="F8" s="30">
        <v>3</v>
      </c>
      <c r="G8" s="30">
        <v>4</v>
      </c>
      <c r="H8" s="30">
        <v>5</v>
      </c>
      <c r="I8" s="30">
        <v>6</v>
      </c>
      <c r="J8" s="30">
        <v>7</v>
      </c>
      <c r="K8" s="30">
        <v>8</v>
      </c>
      <c r="L8" s="30">
        <v>9</v>
      </c>
      <c r="M8" s="30">
        <v>10</v>
      </c>
      <c r="N8" s="30">
        <v>11</v>
      </c>
      <c r="O8" s="30">
        <v>12</v>
      </c>
      <c r="P8" s="30">
        <v>13</v>
      </c>
      <c r="Q8" s="30">
        <v>14</v>
      </c>
      <c r="R8" s="30">
        <v>15</v>
      </c>
      <c r="S8" s="30">
        <v>16</v>
      </c>
      <c r="T8" s="30">
        <v>17</v>
      </c>
      <c r="U8" s="30">
        <v>18</v>
      </c>
      <c r="V8" s="30">
        <v>19</v>
      </c>
    </row>
    <row r="9" spans="3:22">
      <c r="D9" s="2"/>
      <c r="E9" s="12" t="s">
        <v>879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11"/>
      <c r="V9" s="2"/>
    </row>
    <row r="10" spans="3:22">
      <c r="D10" s="2">
        <v>1</v>
      </c>
      <c r="E10" s="2" t="s">
        <v>877</v>
      </c>
      <c r="F10" s="2" t="s">
        <v>878</v>
      </c>
      <c r="G10" s="2" t="s">
        <v>28</v>
      </c>
      <c r="H10" s="2" t="s">
        <v>34</v>
      </c>
      <c r="I10" s="2" t="s">
        <v>29</v>
      </c>
      <c r="J10" s="2" t="s">
        <v>45</v>
      </c>
      <c r="K10" s="2">
        <v>150000</v>
      </c>
      <c r="L10" s="2">
        <v>30000</v>
      </c>
      <c r="M10" s="2">
        <v>10000</v>
      </c>
      <c r="N10" s="2">
        <v>10000</v>
      </c>
      <c r="O10" s="2">
        <f t="shared" ref="O10:O32" si="0">K10+L10+M10+N10</f>
        <v>200000</v>
      </c>
      <c r="P10" s="2" t="s">
        <v>86</v>
      </c>
      <c r="Q10" s="2" t="s">
        <v>796</v>
      </c>
      <c r="R10" s="2">
        <f t="shared" ref="R10:S32" si="1">L10</f>
        <v>30000</v>
      </c>
      <c r="S10" s="2">
        <f t="shared" si="1"/>
        <v>10000</v>
      </c>
      <c r="T10" s="2">
        <f t="shared" ref="T10:T32" si="2">R10+S10</f>
        <v>40000</v>
      </c>
      <c r="U10" s="11">
        <v>38481</v>
      </c>
      <c r="V10" s="2"/>
    </row>
    <row r="11" spans="3:22">
      <c r="D11" s="2">
        <v>2</v>
      </c>
      <c r="E11" s="2" t="s">
        <v>880</v>
      </c>
      <c r="F11" s="2" t="s">
        <v>881</v>
      </c>
      <c r="G11" s="2" t="s">
        <v>28</v>
      </c>
      <c r="H11" s="2" t="s">
        <v>34</v>
      </c>
      <c r="I11" s="2" t="s">
        <v>29</v>
      </c>
      <c r="J11" s="2" t="s">
        <v>336</v>
      </c>
      <c r="K11" s="2">
        <v>375000</v>
      </c>
      <c r="L11" s="2">
        <v>90000</v>
      </c>
      <c r="M11" s="2">
        <v>10000</v>
      </c>
      <c r="N11" s="2">
        <v>25000</v>
      </c>
      <c r="O11" s="2">
        <f t="shared" si="0"/>
        <v>500000</v>
      </c>
      <c r="P11" s="2" t="s">
        <v>46</v>
      </c>
      <c r="Q11" s="2" t="s">
        <v>882</v>
      </c>
      <c r="R11" s="2">
        <f t="shared" si="1"/>
        <v>90000</v>
      </c>
      <c r="S11" s="2">
        <f t="shared" si="1"/>
        <v>10000</v>
      </c>
      <c r="T11" s="2">
        <f t="shared" si="2"/>
        <v>100000</v>
      </c>
      <c r="U11" s="11">
        <v>38503</v>
      </c>
      <c r="V11" s="2"/>
    </row>
    <row r="12" spans="3:22">
      <c r="D12" s="2">
        <v>3</v>
      </c>
      <c r="E12" s="2" t="s">
        <v>883</v>
      </c>
      <c r="F12" s="2" t="s">
        <v>451</v>
      </c>
      <c r="G12" s="2" t="s">
        <v>28</v>
      </c>
      <c r="H12" s="2" t="s">
        <v>34</v>
      </c>
      <c r="I12" s="2" t="s">
        <v>29</v>
      </c>
      <c r="J12" s="2" t="s">
        <v>599</v>
      </c>
      <c r="K12" s="2">
        <v>45000</v>
      </c>
      <c r="L12" s="2">
        <v>2000</v>
      </c>
      <c r="M12" s="2">
        <v>10000</v>
      </c>
      <c r="N12" s="2">
        <v>3000</v>
      </c>
      <c r="O12" s="2">
        <f t="shared" si="0"/>
        <v>60000</v>
      </c>
      <c r="P12" s="2" t="s">
        <v>46</v>
      </c>
      <c r="Q12" s="2" t="s">
        <v>738</v>
      </c>
      <c r="R12" s="2">
        <f t="shared" si="1"/>
        <v>2000</v>
      </c>
      <c r="S12" s="2">
        <f t="shared" si="1"/>
        <v>10000</v>
      </c>
      <c r="T12" s="2">
        <f t="shared" si="2"/>
        <v>12000</v>
      </c>
      <c r="U12" s="11">
        <v>38505</v>
      </c>
      <c r="V12" s="2"/>
    </row>
    <row r="13" spans="3:22">
      <c r="D13" s="2">
        <v>4</v>
      </c>
      <c r="E13" s="2" t="s">
        <v>884</v>
      </c>
      <c r="F13" s="2" t="s">
        <v>885</v>
      </c>
      <c r="G13" s="2" t="s">
        <v>28</v>
      </c>
      <c r="H13" s="2" t="s">
        <v>34</v>
      </c>
      <c r="I13" s="2" t="s">
        <v>29</v>
      </c>
      <c r="J13" s="2" t="s">
        <v>755</v>
      </c>
      <c r="K13" s="2">
        <v>93431</v>
      </c>
      <c r="L13" s="2">
        <v>14915</v>
      </c>
      <c r="M13" s="2">
        <v>10000</v>
      </c>
      <c r="N13" s="2">
        <v>6500</v>
      </c>
      <c r="O13" s="18">
        <f t="shared" si="0"/>
        <v>124846</v>
      </c>
      <c r="P13" s="2" t="s">
        <v>86</v>
      </c>
      <c r="Q13" s="2" t="s">
        <v>42</v>
      </c>
      <c r="R13" s="2">
        <f t="shared" si="1"/>
        <v>14915</v>
      </c>
      <c r="S13" s="2">
        <f t="shared" si="1"/>
        <v>10000</v>
      </c>
      <c r="T13" s="2">
        <f t="shared" si="2"/>
        <v>24915</v>
      </c>
      <c r="U13" s="11">
        <v>38569</v>
      </c>
      <c r="V13" s="2"/>
    </row>
    <row r="14" spans="3:22">
      <c r="D14" s="2">
        <v>5</v>
      </c>
      <c r="E14" s="2" t="s">
        <v>886</v>
      </c>
      <c r="F14" s="2" t="s">
        <v>887</v>
      </c>
      <c r="G14" s="2" t="s">
        <v>28</v>
      </c>
      <c r="H14" s="2" t="s">
        <v>34</v>
      </c>
      <c r="I14" s="2" t="s">
        <v>29</v>
      </c>
      <c r="J14" s="2" t="s">
        <v>888</v>
      </c>
      <c r="K14" s="2">
        <v>67500</v>
      </c>
      <c r="L14" s="2">
        <v>8000</v>
      </c>
      <c r="M14" s="2">
        <v>10000</v>
      </c>
      <c r="N14" s="2">
        <v>4500</v>
      </c>
      <c r="O14" s="18">
        <f t="shared" si="0"/>
        <v>90000</v>
      </c>
      <c r="P14" s="2" t="s">
        <v>41</v>
      </c>
      <c r="Q14" s="2" t="s">
        <v>889</v>
      </c>
      <c r="R14" s="2">
        <f t="shared" si="1"/>
        <v>8000</v>
      </c>
      <c r="S14" s="2">
        <f t="shared" si="1"/>
        <v>10000</v>
      </c>
      <c r="T14" s="2">
        <f t="shared" si="2"/>
        <v>18000</v>
      </c>
      <c r="U14" s="11">
        <v>38593</v>
      </c>
      <c r="V14" s="2"/>
    </row>
    <row r="15" spans="3:22">
      <c r="D15" s="2">
        <v>6</v>
      </c>
      <c r="E15" s="2" t="s">
        <v>890</v>
      </c>
      <c r="F15" s="2" t="s">
        <v>891</v>
      </c>
      <c r="G15" s="2" t="s">
        <v>28</v>
      </c>
      <c r="H15" s="2" t="s">
        <v>34</v>
      </c>
      <c r="I15" s="2" t="s">
        <v>29</v>
      </c>
      <c r="J15" s="18" t="s">
        <v>143</v>
      </c>
      <c r="K15" s="2">
        <v>344065</v>
      </c>
      <c r="L15" s="2">
        <v>81600</v>
      </c>
      <c r="M15" s="2">
        <v>10000</v>
      </c>
      <c r="N15" s="2">
        <v>5000</v>
      </c>
      <c r="O15" s="18">
        <f t="shared" si="0"/>
        <v>440665</v>
      </c>
      <c r="P15" s="2" t="s">
        <v>46</v>
      </c>
      <c r="Q15" s="2" t="s">
        <v>549</v>
      </c>
      <c r="R15" s="2">
        <f t="shared" si="1"/>
        <v>81600</v>
      </c>
      <c r="S15" s="2">
        <f t="shared" si="1"/>
        <v>10000</v>
      </c>
      <c r="T15" s="2">
        <f t="shared" si="2"/>
        <v>91600</v>
      </c>
      <c r="U15" s="11">
        <v>38595</v>
      </c>
      <c r="V15" s="2"/>
    </row>
    <row r="16" spans="3:22">
      <c r="D16" s="2">
        <v>7</v>
      </c>
      <c r="E16" s="2" t="s">
        <v>892</v>
      </c>
      <c r="F16" s="2" t="s">
        <v>893</v>
      </c>
      <c r="G16" s="2" t="s">
        <v>28</v>
      </c>
      <c r="H16" s="2" t="s">
        <v>34</v>
      </c>
      <c r="I16" s="2" t="s">
        <v>29</v>
      </c>
      <c r="J16" s="2" t="s">
        <v>64</v>
      </c>
      <c r="K16" s="2">
        <v>75000</v>
      </c>
      <c r="L16" s="2">
        <v>10000</v>
      </c>
      <c r="M16" s="2">
        <v>10000</v>
      </c>
      <c r="N16" s="2">
        <v>5000</v>
      </c>
      <c r="O16" s="2">
        <f t="shared" si="0"/>
        <v>100000</v>
      </c>
      <c r="P16" s="2" t="s">
        <v>86</v>
      </c>
      <c r="Q16" s="2" t="s">
        <v>33</v>
      </c>
      <c r="R16" s="2">
        <f t="shared" si="1"/>
        <v>10000</v>
      </c>
      <c r="S16" s="2">
        <f t="shared" si="1"/>
        <v>10000</v>
      </c>
      <c r="T16" s="2">
        <f t="shared" si="2"/>
        <v>20000</v>
      </c>
      <c r="U16" s="11">
        <v>38588</v>
      </c>
      <c r="V16" s="2"/>
    </row>
    <row r="17" spans="4:22">
      <c r="D17" s="2">
        <v>8</v>
      </c>
      <c r="E17" s="18" t="s">
        <v>894</v>
      </c>
      <c r="F17" s="2" t="s">
        <v>895</v>
      </c>
      <c r="G17" s="2" t="s">
        <v>28</v>
      </c>
      <c r="H17" s="2" t="s">
        <v>34</v>
      </c>
      <c r="I17" s="2" t="s">
        <v>29</v>
      </c>
      <c r="J17" s="2" t="s">
        <v>896</v>
      </c>
      <c r="K17" s="2">
        <v>112500</v>
      </c>
      <c r="L17" s="2">
        <v>20000</v>
      </c>
      <c r="M17" s="2">
        <v>10000</v>
      </c>
      <c r="N17" s="2">
        <v>7500</v>
      </c>
      <c r="O17" s="2">
        <f t="shared" si="0"/>
        <v>150000</v>
      </c>
      <c r="P17" s="2" t="s">
        <v>46</v>
      </c>
      <c r="Q17" s="2" t="s">
        <v>185</v>
      </c>
      <c r="R17" s="2">
        <f t="shared" si="1"/>
        <v>20000</v>
      </c>
      <c r="S17" s="2">
        <f t="shared" si="1"/>
        <v>10000</v>
      </c>
      <c r="T17" s="2">
        <f t="shared" si="2"/>
        <v>30000</v>
      </c>
      <c r="U17" s="11">
        <v>38595</v>
      </c>
      <c r="V17" s="2"/>
    </row>
    <row r="18" spans="4:22">
      <c r="D18" s="2">
        <v>9</v>
      </c>
      <c r="E18" s="2" t="s">
        <v>897</v>
      </c>
      <c r="F18" s="2" t="s">
        <v>110</v>
      </c>
      <c r="G18" s="2" t="s">
        <v>28</v>
      </c>
      <c r="H18" s="2" t="s">
        <v>34</v>
      </c>
      <c r="I18" s="2" t="s">
        <v>29</v>
      </c>
      <c r="J18" s="2" t="s">
        <v>64</v>
      </c>
      <c r="K18" s="2">
        <v>45000</v>
      </c>
      <c r="L18" s="2">
        <v>2000</v>
      </c>
      <c r="M18" s="2">
        <v>10000</v>
      </c>
      <c r="N18" s="2">
        <f>60000/100*5</f>
        <v>3000</v>
      </c>
      <c r="O18" s="2">
        <f t="shared" si="0"/>
        <v>60000</v>
      </c>
      <c r="P18" s="2" t="s">
        <v>86</v>
      </c>
      <c r="Q18" s="2" t="s">
        <v>290</v>
      </c>
      <c r="R18" s="2">
        <f t="shared" si="1"/>
        <v>2000</v>
      </c>
      <c r="S18" s="2">
        <f t="shared" si="1"/>
        <v>10000</v>
      </c>
      <c r="T18" s="2">
        <f t="shared" si="2"/>
        <v>12000</v>
      </c>
      <c r="U18" s="11">
        <v>38610</v>
      </c>
      <c r="V18" s="2"/>
    </row>
    <row r="19" spans="4:22">
      <c r="D19" s="2">
        <v>10</v>
      </c>
      <c r="E19" s="2" t="s">
        <v>898</v>
      </c>
      <c r="F19" s="2" t="s">
        <v>899</v>
      </c>
      <c r="G19" s="2" t="s">
        <v>28</v>
      </c>
      <c r="H19" s="2" t="s">
        <v>34</v>
      </c>
      <c r="I19" s="2" t="s">
        <v>29</v>
      </c>
      <c r="J19" s="2" t="s">
        <v>828</v>
      </c>
      <c r="K19" s="2">
        <v>225000</v>
      </c>
      <c r="L19" s="2">
        <v>50000</v>
      </c>
      <c r="M19" s="2">
        <v>10000</v>
      </c>
      <c r="N19" s="2">
        <v>15000</v>
      </c>
      <c r="O19" s="2">
        <f t="shared" si="0"/>
        <v>300000</v>
      </c>
      <c r="P19" s="2" t="s">
        <v>305</v>
      </c>
      <c r="Q19" s="2" t="s">
        <v>306</v>
      </c>
      <c r="R19" s="2">
        <f t="shared" si="1"/>
        <v>50000</v>
      </c>
      <c r="S19" s="2">
        <f t="shared" si="1"/>
        <v>10000</v>
      </c>
      <c r="T19" s="2">
        <f t="shared" si="2"/>
        <v>60000</v>
      </c>
      <c r="U19" s="11">
        <v>38708</v>
      </c>
      <c r="V19" s="2"/>
    </row>
    <row r="20" spans="4:22">
      <c r="D20" s="2">
        <v>11</v>
      </c>
      <c r="E20" s="2" t="s">
        <v>900</v>
      </c>
      <c r="F20" s="2" t="s">
        <v>901</v>
      </c>
      <c r="G20" s="2" t="s">
        <v>28</v>
      </c>
      <c r="H20" s="2" t="s">
        <v>34</v>
      </c>
      <c r="I20" s="2" t="s">
        <v>29</v>
      </c>
      <c r="J20" s="2" t="s">
        <v>702</v>
      </c>
      <c r="K20" s="2">
        <v>151500</v>
      </c>
      <c r="L20" s="2">
        <v>30400</v>
      </c>
      <c r="M20" s="2">
        <v>10000</v>
      </c>
      <c r="N20" s="2">
        <f>202000/100*5</f>
        <v>10100</v>
      </c>
      <c r="O20" s="2">
        <f t="shared" si="0"/>
        <v>202000</v>
      </c>
      <c r="P20" s="2" t="s">
        <v>41</v>
      </c>
      <c r="Q20" s="2" t="s">
        <v>722</v>
      </c>
      <c r="R20" s="2">
        <f t="shared" si="1"/>
        <v>30400</v>
      </c>
      <c r="S20" s="2">
        <f t="shared" si="1"/>
        <v>10000</v>
      </c>
      <c r="T20" s="2">
        <f t="shared" si="2"/>
        <v>40400</v>
      </c>
      <c r="U20" s="11">
        <v>38708</v>
      </c>
      <c r="V20" s="2"/>
    </row>
    <row r="21" spans="4:22">
      <c r="D21" s="2">
        <v>12</v>
      </c>
      <c r="E21" s="2" t="s">
        <v>902</v>
      </c>
      <c r="F21" s="2" t="s">
        <v>903</v>
      </c>
      <c r="G21" s="2" t="s">
        <v>28</v>
      </c>
      <c r="H21" s="2" t="s">
        <v>240</v>
      </c>
      <c r="I21" s="2" t="s">
        <v>29</v>
      </c>
      <c r="J21" s="2" t="s">
        <v>755</v>
      </c>
      <c r="K21" s="2">
        <v>61577</v>
      </c>
      <c r="L21" s="2">
        <v>6400</v>
      </c>
      <c r="M21" s="2">
        <v>10000</v>
      </c>
      <c r="N21" s="2">
        <f>82103/100*5</f>
        <v>4105.1499999999996</v>
      </c>
      <c r="O21" s="2">
        <f t="shared" si="0"/>
        <v>82082.149999999994</v>
      </c>
      <c r="P21" s="2" t="s">
        <v>104</v>
      </c>
      <c r="Q21" s="2" t="s">
        <v>245</v>
      </c>
      <c r="R21" s="2">
        <f t="shared" si="1"/>
        <v>6400</v>
      </c>
      <c r="S21" s="2">
        <f t="shared" si="1"/>
        <v>10000</v>
      </c>
      <c r="T21" s="2">
        <f t="shared" si="2"/>
        <v>16400</v>
      </c>
      <c r="U21" s="11">
        <v>38708</v>
      </c>
      <c r="V21" s="2"/>
    </row>
    <row r="22" spans="4:22">
      <c r="D22" s="2">
        <v>13</v>
      </c>
      <c r="E22" s="2" t="s">
        <v>904</v>
      </c>
      <c r="F22" s="2" t="s">
        <v>905</v>
      </c>
      <c r="G22" s="2" t="s">
        <v>28</v>
      </c>
      <c r="H22" s="2" t="s">
        <v>34</v>
      </c>
      <c r="I22" s="2" t="s">
        <v>29</v>
      </c>
      <c r="J22" s="2" t="s">
        <v>702</v>
      </c>
      <c r="K22" s="2">
        <v>90113</v>
      </c>
      <c r="L22" s="2">
        <v>14030</v>
      </c>
      <c r="M22" s="2">
        <v>10000</v>
      </c>
      <c r="N22" s="19">
        <f>120150/100*5</f>
        <v>6007.5</v>
      </c>
      <c r="O22" s="20">
        <f t="shared" si="0"/>
        <v>120150.5</v>
      </c>
      <c r="P22" s="2" t="s">
        <v>906</v>
      </c>
      <c r="Q22" s="2" t="s">
        <v>317</v>
      </c>
      <c r="R22" s="2">
        <f t="shared" si="1"/>
        <v>14030</v>
      </c>
      <c r="S22" s="2">
        <f t="shared" si="1"/>
        <v>10000</v>
      </c>
      <c r="T22" s="2">
        <f t="shared" si="2"/>
        <v>24030</v>
      </c>
      <c r="U22" s="11">
        <v>38708</v>
      </c>
      <c r="V22" s="2"/>
    </row>
    <row r="23" spans="4:22">
      <c r="D23" s="2">
        <v>14</v>
      </c>
      <c r="E23" s="2" t="s">
        <v>907</v>
      </c>
      <c r="F23" s="2" t="s">
        <v>908</v>
      </c>
      <c r="G23" s="2" t="s">
        <v>28</v>
      </c>
      <c r="H23" s="2" t="s">
        <v>34</v>
      </c>
      <c r="I23" s="2" t="s">
        <v>29</v>
      </c>
      <c r="J23" s="2" t="s">
        <v>599</v>
      </c>
      <c r="K23" s="2">
        <v>75000</v>
      </c>
      <c r="L23" s="2">
        <v>10000</v>
      </c>
      <c r="M23" s="2">
        <v>10000</v>
      </c>
      <c r="N23" s="2">
        <v>5000</v>
      </c>
      <c r="O23" s="19">
        <f t="shared" si="0"/>
        <v>100000</v>
      </c>
      <c r="P23" s="2" t="s">
        <v>86</v>
      </c>
      <c r="Q23" s="2" t="s">
        <v>33</v>
      </c>
      <c r="R23" s="2">
        <f t="shared" si="1"/>
        <v>10000</v>
      </c>
      <c r="S23" s="2">
        <f t="shared" si="1"/>
        <v>10000</v>
      </c>
      <c r="T23" s="2">
        <f t="shared" si="2"/>
        <v>20000</v>
      </c>
      <c r="U23" s="11">
        <v>38708</v>
      </c>
      <c r="V23" s="2"/>
    </row>
    <row r="24" spans="4:22">
      <c r="D24" s="2">
        <v>15</v>
      </c>
      <c r="E24" s="2" t="s">
        <v>909</v>
      </c>
      <c r="F24" s="2" t="s">
        <v>911</v>
      </c>
      <c r="G24" s="2" t="s">
        <v>28</v>
      </c>
      <c r="H24" s="2" t="s">
        <v>34</v>
      </c>
      <c r="I24" s="2" t="s">
        <v>29</v>
      </c>
      <c r="J24" s="2" t="s">
        <v>910</v>
      </c>
      <c r="K24" s="2">
        <v>375000</v>
      </c>
      <c r="L24" s="2">
        <v>90000</v>
      </c>
      <c r="M24" s="2">
        <v>10000</v>
      </c>
      <c r="N24" s="2">
        <v>25000</v>
      </c>
      <c r="O24" s="19">
        <f t="shared" si="0"/>
        <v>500000</v>
      </c>
      <c r="P24" s="2" t="s">
        <v>305</v>
      </c>
      <c r="Q24" s="2" t="s">
        <v>306</v>
      </c>
      <c r="R24" s="2">
        <f t="shared" si="1"/>
        <v>90000</v>
      </c>
      <c r="S24" s="2">
        <f t="shared" si="1"/>
        <v>10000</v>
      </c>
      <c r="T24" s="2">
        <f t="shared" si="2"/>
        <v>100000</v>
      </c>
      <c r="U24" s="11">
        <v>38708</v>
      </c>
      <c r="V24" s="2"/>
    </row>
    <row r="25" spans="4:22">
      <c r="D25" s="2">
        <v>16</v>
      </c>
      <c r="E25" s="2" t="s">
        <v>912</v>
      </c>
      <c r="F25" s="2" t="s">
        <v>913</v>
      </c>
      <c r="G25" s="2" t="s">
        <v>28</v>
      </c>
      <c r="H25" s="2" t="s">
        <v>166</v>
      </c>
      <c r="I25" s="2" t="s">
        <v>29</v>
      </c>
      <c r="J25" s="2" t="s">
        <v>166</v>
      </c>
      <c r="K25" s="2">
        <v>150000</v>
      </c>
      <c r="L25" s="2">
        <v>30000</v>
      </c>
      <c r="M25" s="2">
        <v>10000</v>
      </c>
      <c r="N25" s="2">
        <v>10000</v>
      </c>
      <c r="O25" s="19">
        <f t="shared" si="0"/>
        <v>200000</v>
      </c>
      <c r="P25" s="2" t="s">
        <v>914</v>
      </c>
      <c r="Q25" s="2" t="s">
        <v>365</v>
      </c>
      <c r="R25" s="2">
        <f t="shared" si="1"/>
        <v>30000</v>
      </c>
      <c r="S25" s="2">
        <f t="shared" si="1"/>
        <v>10000</v>
      </c>
      <c r="T25" s="2">
        <f t="shared" si="2"/>
        <v>40000</v>
      </c>
      <c r="U25" s="11">
        <v>38708</v>
      </c>
      <c r="V25" s="2"/>
    </row>
    <row r="26" spans="4:22">
      <c r="D26" s="2">
        <v>17</v>
      </c>
      <c r="E26" s="2" t="s">
        <v>915</v>
      </c>
      <c r="F26" s="2" t="s">
        <v>156</v>
      </c>
      <c r="G26" s="2" t="s">
        <v>28</v>
      </c>
      <c r="H26" s="2" t="s">
        <v>34</v>
      </c>
      <c r="I26" s="2" t="s">
        <v>29</v>
      </c>
      <c r="J26" s="2" t="s">
        <v>45</v>
      </c>
      <c r="K26" s="2">
        <v>56250</v>
      </c>
      <c r="L26" s="2">
        <v>5000</v>
      </c>
      <c r="M26" s="2">
        <v>10000</v>
      </c>
      <c r="N26" s="2">
        <f>75000/100*5</f>
        <v>3750</v>
      </c>
      <c r="O26" s="19">
        <f t="shared" si="0"/>
        <v>75000</v>
      </c>
      <c r="P26" s="2" t="s">
        <v>46</v>
      </c>
      <c r="Q26" s="2" t="s">
        <v>140</v>
      </c>
      <c r="R26" s="2">
        <f t="shared" si="1"/>
        <v>5000</v>
      </c>
      <c r="S26" s="2">
        <f t="shared" si="1"/>
        <v>10000</v>
      </c>
      <c r="T26" s="2">
        <f t="shared" si="2"/>
        <v>15000</v>
      </c>
      <c r="U26" s="11">
        <v>38727</v>
      </c>
      <c r="V26" s="2"/>
    </row>
    <row r="27" spans="4:22">
      <c r="D27" s="2">
        <v>18</v>
      </c>
      <c r="E27" s="2" t="s">
        <v>916</v>
      </c>
      <c r="F27" s="2" t="s">
        <v>917</v>
      </c>
      <c r="G27" s="2" t="s">
        <v>28</v>
      </c>
      <c r="H27" s="2" t="s">
        <v>34</v>
      </c>
      <c r="I27" s="2" t="s">
        <v>29</v>
      </c>
      <c r="J27" s="2" t="s">
        <v>804</v>
      </c>
      <c r="K27" s="2">
        <v>56250</v>
      </c>
      <c r="L27" s="2">
        <v>5000</v>
      </c>
      <c r="M27" s="2">
        <v>10000</v>
      </c>
      <c r="N27" s="2">
        <v>3750</v>
      </c>
      <c r="O27" s="19">
        <f t="shared" si="0"/>
        <v>75000</v>
      </c>
      <c r="P27" s="2" t="s">
        <v>46</v>
      </c>
      <c r="Q27" s="2" t="s">
        <v>140</v>
      </c>
      <c r="R27" s="2">
        <f t="shared" si="1"/>
        <v>5000</v>
      </c>
      <c r="S27" s="2">
        <f t="shared" si="1"/>
        <v>10000</v>
      </c>
      <c r="T27" s="2">
        <f t="shared" si="2"/>
        <v>15000</v>
      </c>
      <c r="U27" s="11">
        <v>38727</v>
      </c>
      <c r="V27" s="2"/>
    </row>
    <row r="28" spans="4:22">
      <c r="D28" s="2">
        <v>19</v>
      </c>
      <c r="E28" s="2" t="s">
        <v>918</v>
      </c>
      <c r="F28" s="2" t="s">
        <v>761</v>
      </c>
      <c r="G28" s="2" t="s">
        <v>28</v>
      </c>
      <c r="H28" s="2" t="s">
        <v>34</v>
      </c>
      <c r="I28" s="2" t="s">
        <v>29</v>
      </c>
      <c r="J28" s="2" t="s">
        <v>45</v>
      </c>
      <c r="K28" s="2">
        <v>225000</v>
      </c>
      <c r="L28" s="2">
        <v>50000</v>
      </c>
      <c r="M28" s="2">
        <v>10000</v>
      </c>
      <c r="N28" s="2">
        <v>15000</v>
      </c>
      <c r="O28" s="19">
        <f t="shared" si="0"/>
        <v>300000</v>
      </c>
      <c r="P28" s="2" t="s">
        <v>30</v>
      </c>
      <c r="Q28" s="2" t="s">
        <v>115</v>
      </c>
      <c r="R28" s="2">
        <f t="shared" si="1"/>
        <v>50000</v>
      </c>
      <c r="S28" s="2">
        <f t="shared" si="1"/>
        <v>10000</v>
      </c>
      <c r="T28" s="2">
        <f t="shared" si="2"/>
        <v>60000</v>
      </c>
      <c r="U28" s="11">
        <v>38763</v>
      </c>
      <c r="V28" s="2"/>
    </row>
    <row r="29" spans="4:22">
      <c r="D29" s="2">
        <v>20</v>
      </c>
      <c r="E29" s="2" t="s">
        <v>919</v>
      </c>
      <c r="F29" s="2" t="s">
        <v>911</v>
      </c>
      <c r="G29" s="2" t="s">
        <v>28</v>
      </c>
      <c r="H29" s="2" t="s">
        <v>832</v>
      </c>
      <c r="I29" s="2" t="s">
        <v>29</v>
      </c>
      <c r="J29" s="2" t="s">
        <v>920</v>
      </c>
      <c r="K29" s="2">
        <v>375000</v>
      </c>
      <c r="L29" s="2">
        <v>90000</v>
      </c>
      <c r="M29" s="2">
        <v>10000</v>
      </c>
      <c r="N29" s="2">
        <v>25000</v>
      </c>
      <c r="O29" s="19">
        <f t="shared" si="0"/>
        <v>500000</v>
      </c>
      <c r="P29" s="2" t="s">
        <v>305</v>
      </c>
      <c r="Q29" s="2" t="s">
        <v>306</v>
      </c>
      <c r="R29" s="2">
        <f t="shared" si="1"/>
        <v>90000</v>
      </c>
      <c r="S29" s="2">
        <f t="shared" si="1"/>
        <v>10000</v>
      </c>
      <c r="T29" s="2">
        <f t="shared" si="2"/>
        <v>100000</v>
      </c>
      <c r="U29" s="11">
        <v>38792</v>
      </c>
      <c r="V29" s="2"/>
    </row>
    <row r="30" spans="4:22">
      <c r="D30" s="2">
        <v>21</v>
      </c>
      <c r="E30" s="2" t="s">
        <v>921</v>
      </c>
      <c r="F30" s="2" t="s">
        <v>922</v>
      </c>
      <c r="G30" s="2" t="s">
        <v>28</v>
      </c>
      <c r="H30" s="2" t="s">
        <v>34</v>
      </c>
      <c r="I30" s="2" t="s">
        <v>29</v>
      </c>
      <c r="J30" s="2" t="s">
        <v>804</v>
      </c>
      <c r="K30" s="2">
        <v>56250</v>
      </c>
      <c r="L30" s="2">
        <v>5000</v>
      </c>
      <c r="M30" s="2">
        <v>10000</v>
      </c>
      <c r="N30" s="2">
        <v>3750</v>
      </c>
      <c r="O30" s="27">
        <f t="shared" si="0"/>
        <v>75000</v>
      </c>
      <c r="P30" s="2" t="s">
        <v>383</v>
      </c>
      <c r="Q30" s="2" t="s">
        <v>556</v>
      </c>
      <c r="R30" s="2">
        <f t="shared" si="1"/>
        <v>5000</v>
      </c>
      <c r="S30" s="2">
        <f t="shared" si="1"/>
        <v>10000</v>
      </c>
      <c r="T30" s="2">
        <f t="shared" si="2"/>
        <v>15000</v>
      </c>
      <c r="U30" s="11">
        <v>38803</v>
      </c>
      <c r="V30" s="2"/>
    </row>
    <row r="31" spans="4:22">
      <c r="D31" s="2">
        <v>22</v>
      </c>
      <c r="E31" s="2" t="s">
        <v>923</v>
      </c>
      <c r="F31" s="2" t="s">
        <v>924</v>
      </c>
      <c r="G31" s="2" t="s">
        <v>28</v>
      </c>
      <c r="H31" s="2" t="s">
        <v>34</v>
      </c>
      <c r="I31" s="2" t="s">
        <v>29</v>
      </c>
      <c r="J31" s="2" t="s">
        <v>64</v>
      </c>
      <c r="K31" s="2">
        <v>75000</v>
      </c>
      <c r="L31" s="2">
        <v>10000</v>
      </c>
      <c r="M31" s="2">
        <v>10000</v>
      </c>
      <c r="N31" s="2">
        <v>5000</v>
      </c>
      <c r="O31" s="19">
        <f t="shared" si="0"/>
        <v>100000</v>
      </c>
      <c r="P31" s="2" t="s">
        <v>383</v>
      </c>
      <c r="Q31" s="2" t="s">
        <v>556</v>
      </c>
      <c r="R31" s="2">
        <f t="shared" si="1"/>
        <v>10000</v>
      </c>
      <c r="S31" s="2">
        <f t="shared" si="1"/>
        <v>10000</v>
      </c>
      <c r="T31" s="2">
        <f t="shared" si="2"/>
        <v>20000</v>
      </c>
      <c r="U31" s="11">
        <v>38805</v>
      </c>
      <c r="V31" s="2"/>
    </row>
    <row r="32" spans="4:22">
      <c r="D32" s="2">
        <v>23</v>
      </c>
      <c r="E32" s="2" t="s">
        <v>925</v>
      </c>
      <c r="F32" s="2" t="s">
        <v>926</v>
      </c>
      <c r="G32" s="2" t="s">
        <v>28</v>
      </c>
      <c r="H32" s="2" t="s">
        <v>34</v>
      </c>
      <c r="I32" s="2" t="s">
        <v>29</v>
      </c>
      <c r="J32" s="2" t="s">
        <v>160</v>
      </c>
      <c r="K32" s="2">
        <v>84750</v>
      </c>
      <c r="L32" s="2">
        <v>12600</v>
      </c>
      <c r="M32" s="2">
        <v>10000</v>
      </c>
      <c r="N32" s="2">
        <f>113000/100*5</f>
        <v>5650</v>
      </c>
      <c r="O32" s="2">
        <f t="shared" si="0"/>
        <v>113000</v>
      </c>
      <c r="P32" s="2" t="s">
        <v>906</v>
      </c>
      <c r="Q32" s="2" t="s">
        <v>927</v>
      </c>
      <c r="R32" s="2">
        <f t="shared" si="1"/>
        <v>12600</v>
      </c>
      <c r="S32" s="2">
        <f t="shared" si="1"/>
        <v>10000</v>
      </c>
      <c r="T32" s="2">
        <f t="shared" si="2"/>
        <v>22600</v>
      </c>
      <c r="U32" s="11">
        <v>38805</v>
      </c>
      <c r="V32" s="2"/>
    </row>
  </sheetData>
  <mergeCells count="2">
    <mergeCell ref="K5:O5"/>
    <mergeCell ref="R5:T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C2:V29"/>
  <sheetViews>
    <sheetView workbookViewId="0">
      <selection activeCell="C2" sqref="C2:V8"/>
    </sheetView>
  </sheetViews>
  <sheetFormatPr defaultRowHeight="15"/>
  <sheetData>
    <row r="2" spans="3:22" ht="18">
      <c r="C2" s="1"/>
      <c r="D2" s="3"/>
      <c r="E2" s="3"/>
      <c r="F2" s="3"/>
      <c r="G2" s="4" t="s">
        <v>0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1"/>
      <c r="V2" s="1"/>
    </row>
    <row r="3" spans="3:22" ht="15.75">
      <c r="C3" s="1"/>
      <c r="D3" s="3"/>
      <c r="E3" s="3"/>
      <c r="F3" s="3" t="s">
        <v>23</v>
      </c>
      <c r="G3" s="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 t="s">
        <v>22</v>
      </c>
      <c r="T3" s="3"/>
      <c r="U3" s="1"/>
      <c r="V3" s="1"/>
    </row>
    <row r="4" spans="3:22">
      <c r="C4" s="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"/>
      <c r="V4" s="1"/>
    </row>
    <row r="5" spans="3:22">
      <c r="C5" s="1"/>
      <c r="D5" s="7" t="s">
        <v>1</v>
      </c>
      <c r="E5" s="7" t="s">
        <v>2</v>
      </c>
      <c r="F5" s="7" t="s">
        <v>3</v>
      </c>
      <c r="G5" s="7" t="s">
        <v>4</v>
      </c>
      <c r="H5" s="7" t="s">
        <v>5</v>
      </c>
      <c r="I5" s="7" t="s">
        <v>6</v>
      </c>
      <c r="J5" s="7" t="s">
        <v>7</v>
      </c>
      <c r="K5" s="32" t="s">
        <v>8</v>
      </c>
      <c r="L5" s="32"/>
      <c r="M5" s="32"/>
      <c r="N5" s="32"/>
      <c r="O5" s="32"/>
      <c r="P5" s="7" t="s">
        <v>16</v>
      </c>
      <c r="Q5" s="7" t="s">
        <v>17</v>
      </c>
      <c r="R5" s="32" t="s">
        <v>18</v>
      </c>
      <c r="S5" s="32"/>
      <c r="T5" s="32"/>
      <c r="U5" s="30" t="s">
        <v>19</v>
      </c>
      <c r="V5" s="7" t="s">
        <v>21</v>
      </c>
    </row>
    <row r="6" spans="3:22">
      <c r="C6" s="1"/>
      <c r="D6" s="8"/>
      <c r="E6" s="8"/>
      <c r="F6" s="8"/>
      <c r="G6" s="8"/>
      <c r="H6" s="8"/>
      <c r="I6" s="8"/>
      <c r="J6" s="8"/>
      <c r="K6" s="30" t="s">
        <v>9</v>
      </c>
      <c r="L6" s="30" t="s">
        <v>10</v>
      </c>
      <c r="M6" s="30" t="s">
        <v>11</v>
      </c>
      <c r="N6" s="30" t="s">
        <v>12</v>
      </c>
      <c r="O6" s="30" t="s">
        <v>14</v>
      </c>
      <c r="P6" s="8"/>
      <c r="Q6" s="8"/>
      <c r="R6" s="30" t="s">
        <v>10</v>
      </c>
      <c r="S6" s="30" t="s">
        <v>11</v>
      </c>
      <c r="T6" s="30" t="s">
        <v>14</v>
      </c>
      <c r="U6" s="30" t="s">
        <v>20</v>
      </c>
      <c r="V6" s="8"/>
    </row>
    <row r="7" spans="3:22">
      <c r="C7" s="1"/>
      <c r="D7" s="9"/>
      <c r="E7" s="9"/>
      <c r="F7" s="9"/>
      <c r="G7" s="9"/>
      <c r="H7" s="9"/>
      <c r="I7" s="9"/>
      <c r="J7" s="9"/>
      <c r="K7" s="30"/>
      <c r="L7" s="30"/>
      <c r="M7" s="30"/>
      <c r="N7" s="30" t="s">
        <v>13</v>
      </c>
      <c r="O7" s="30" t="s">
        <v>15</v>
      </c>
      <c r="P7" s="9"/>
      <c r="Q7" s="9"/>
      <c r="R7" s="30" t="s">
        <v>15</v>
      </c>
      <c r="S7" s="30" t="s">
        <v>15</v>
      </c>
      <c r="T7" s="30" t="s">
        <v>15</v>
      </c>
      <c r="U7" s="30"/>
      <c r="V7" s="9"/>
    </row>
    <row r="8" spans="3:22">
      <c r="C8" s="1"/>
      <c r="D8" s="30">
        <v>1</v>
      </c>
      <c r="E8" s="30">
        <v>2</v>
      </c>
      <c r="F8" s="30">
        <v>3</v>
      </c>
      <c r="G8" s="30">
        <v>4</v>
      </c>
      <c r="H8" s="30">
        <v>5</v>
      </c>
      <c r="I8" s="30">
        <v>6</v>
      </c>
      <c r="J8" s="30">
        <v>7</v>
      </c>
      <c r="K8" s="30">
        <v>8</v>
      </c>
      <c r="L8" s="30">
        <v>9</v>
      </c>
      <c r="M8" s="30">
        <v>10</v>
      </c>
      <c r="N8" s="30">
        <v>11</v>
      </c>
      <c r="O8" s="30">
        <v>12</v>
      </c>
      <c r="P8" s="30">
        <v>13</v>
      </c>
      <c r="Q8" s="30">
        <v>14</v>
      </c>
      <c r="R8" s="30">
        <v>15</v>
      </c>
      <c r="S8" s="30">
        <v>16</v>
      </c>
      <c r="T8" s="30">
        <v>17</v>
      </c>
      <c r="U8" s="30">
        <v>18</v>
      </c>
      <c r="V8" s="30">
        <v>19</v>
      </c>
    </row>
    <row r="9" spans="3:22">
      <c r="D9" s="2"/>
      <c r="E9" s="12" t="s">
        <v>928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3:22">
      <c r="D10" s="2">
        <v>1</v>
      </c>
      <c r="E10" s="13" t="s">
        <v>929</v>
      </c>
      <c r="F10" s="2" t="s">
        <v>930</v>
      </c>
      <c r="G10" s="2" t="s">
        <v>28</v>
      </c>
      <c r="H10" s="2" t="s">
        <v>34</v>
      </c>
      <c r="I10" s="2" t="s">
        <v>29</v>
      </c>
      <c r="J10" s="2" t="s">
        <v>336</v>
      </c>
      <c r="K10" s="2">
        <v>150000</v>
      </c>
      <c r="L10" s="2">
        <v>30000</v>
      </c>
      <c r="M10" s="2">
        <v>10000</v>
      </c>
      <c r="N10" s="2">
        <v>10000</v>
      </c>
      <c r="O10" s="2">
        <f t="shared" ref="O10:O29" si="0">K10+L10+M10+N10</f>
        <v>200000</v>
      </c>
      <c r="P10" s="2" t="s">
        <v>931</v>
      </c>
      <c r="Q10" s="2" t="s">
        <v>889</v>
      </c>
      <c r="R10" s="2">
        <f t="shared" ref="R10:S25" si="1">L10</f>
        <v>30000</v>
      </c>
      <c r="S10" s="2">
        <f t="shared" si="1"/>
        <v>10000</v>
      </c>
      <c r="T10" s="2">
        <f t="shared" ref="T10:T29" si="2">R10+S10</f>
        <v>40000</v>
      </c>
      <c r="U10" s="11">
        <v>38839</v>
      </c>
      <c r="V10" s="2"/>
    </row>
    <row r="11" spans="3:22">
      <c r="D11" s="2">
        <v>2</v>
      </c>
      <c r="E11" s="13" t="s">
        <v>932</v>
      </c>
      <c r="F11" s="2" t="s">
        <v>156</v>
      </c>
      <c r="G11" s="2" t="s">
        <v>28</v>
      </c>
      <c r="H11" s="2" t="s">
        <v>34</v>
      </c>
      <c r="I11" s="2" t="s">
        <v>29</v>
      </c>
      <c r="J11" s="2" t="s">
        <v>933</v>
      </c>
      <c r="K11" s="2">
        <v>56250</v>
      </c>
      <c r="L11" s="2">
        <v>5000</v>
      </c>
      <c r="M11" s="2">
        <v>10000</v>
      </c>
      <c r="N11" s="2">
        <v>3750</v>
      </c>
      <c r="O11" s="2">
        <f t="shared" si="0"/>
        <v>75000</v>
      </c>
      <c r="P11" s="2" t="s">
        <v>46</v>
      </c>
      <c r="Q11" s="2" t="s">
        <v>140</v>
      </c>
      <c r="R11" s="2">
        <f t="shared" si="1"/>
        <v>5000</v>
      </c>
      <c r="S11" s="2">
        <f t="shared" si="1"/>
        <v>10000</v>
      </c>
      <c r="T11" s="2">
        <f t="shared" si="2"/>
        <v>15000</v>
      </c>
      <c r="U11" s="11">
        <v>38859</v>
      </c>
      <c r="V11" s="2"/>
    </row>
    <row r="12" spans="3:22">
      <c r="D12" s="2">
        <v>3</v>
      </c>
      <c r="E12" s="13" t="s">
        <v>934</v>
      </c>
      <c r="F12" s="2" t="s">
        <v>274</v>
      </c>
      <c r="G12" s="2" t="s">
        <v>28</v>
      </c>
      <c r="H12" s="2" t="s">
        <v>34</v>
      </c>
      <c r="I12" s="2" t="s">
        <v>29</v>
      </c>
      <c r="J12" s="2" t="s">
        <v>935</v>
      </c>
      <c r="K12" s="2">
        <v>56250</v>
      </c>
      <c r="L12" s="2">
        <v>5000</v>
      </c>
      <c r="M12" s="2">
        <v>10000</v>
      </c>
      <c r="N12" s="2">
        <v>3750</v>
      </c>
      <c r="O12" s="2">
        <f t="shared" si="0"/>
        <v>75000</v>
      </c>
      <c r="P12" s="2" t="s">
        <v>46</v>
      </c>
      <c r="Q12" s="2" t="s">
        <v>936</v>
      </c>
      <c r="R12" s="2">
        <f t="shared" si="1"/>
        <v>5000</v>
      </c>
      <c r="S12" s="2">
        <f t="shared" si="1"/>
        <v>10000</v>
      </c>
      <c r="T12" s="2">
        <f t="shared" si="2"/>
        <v>15000</v>
      </c>
      <c r="U12" s="11">
        <v>38974</v>
      </c>
      <c r="V12" s="2"/>
    </row>
    <row r="13" spans="3:22">
      <c r="D13" s="2">
        <v>4</v>
      </c>
      <c r="E13" s="13" t="s">
        <v>937</v>
      </c>
      <c r="F13" s="2" t="s">
        <v>938</v>
      </c>
      <c r="G13" s="2" t="s">
        <v>28</v>
      </c>
      <c r="H13" s="2" t="s">
        <v>34</v>
      </c>
      <c r="I13" s="2" t="s">
        <v>39</v>
      </c>
      <c r="J13" s="2" t="s">
        <v>935</v>
      </c>
      <c r="K13" s="2">
        <v>45000</v>
      </c>
      <c r="L13" s="2">
        <v>2000</v>
      </c>
      <c r="M13" s="2">
        <v>10000</v>
      </c>
      <c r="N13" s="2">
        <f>60000/100*5</f>
        <v>3000</v>
      </c>
      <c r="O13" s="2">
        <f t="shared" si="0"/>
        <v>60000</v>
      </c>
      <c r="P13" s="2" t="s">
        <v>30</v>
      </c>
      <c r="Q13" s="2" t="s">
        <v>704</v>
      </c>
      <c r="R13" s="2">
        <f t="shared" si="1"/>
        <v>2000</v>
      </c>
      <c r="S13" s="2">
        <f t="shared" si="1"/>
        <v>10000</v>
      </c>
      <c r="T13" s="2">
        <f t="shared" si="2"/>
        <v>12000</v>
      </c>
      <c r="U13" s="11">
        <v>38982</v>
      </c>
      <c r="V13" s="2"/>
    </row>
    <row r="14" spans="3:22">
      <c r="D14" s="2">
        <v>5</v>
      </c>
      <c r="E14" s="13" t="s">
        <v>939</v>
      </c>
      <c r="F14" s="2" t="s">
        <v>940</v>
      </c>
      <c r="G14" s="2" t="s">
        <v>28</v>
      </c>
      <c r="H14" s="2" t="s">
        <v>34</v>
      </c>
      <c r="I14" s="2" t="s">
        <v>29</v>
      </c>
      <c r="J14" s="2" t="s">
        <v>45</v>
      </c>
      <c r="K14" s="2">
        <v>75000</v>
      </c>
      <c r="L14" s="2">
        <v>10000</v>
      </c>
      <c r="M14" s="2">
        <v>10000</v>
      </c>
      <c r="N14" s="2">
        <v>5000</v>
      </c>
      <c r="O14" s="2">
        <f t="shared" si="0"/>
        <v>100000</v>
      </c>
      <c r="P14" s="2" t="s">
        <v>931</v>
      </c>
      <c r="Q14" s="2" t="s">
        <v>941</v>
      </c>
      <c r="R14" s="2">
        <f t="shared" si="1"/>
        <v>10000</v>
      </c>
      <c r="S14" s="2">
        <f t="shared" si="1"/>
        <v>10000</v>
      </c>
      <c r="T14" s="2">
        <f t="shared" si="2"/>
        <v>20000</v>
      </c>
      <c r="U14" s="11">
        <v>39020</v>
      </c>
      <c r="V14" s="2"/>
    </row>
    <row r="15" spans="3:22">
      <c r="D15" s="2">
        <v>6</v>
      </c>
      <c r="E15" s="13" t="s">
        <v>942</v>
      </c>
      <c r="F15" s="2" t="s">
        <v>943</v>
      </c>
      <c r="G15" s="2" t="s">
        <v>28</v>
      </c>
      <c r="H15" s="2" t="s">
        <v>34</v>
      </c>
      <c r="I15" s="2" t="s">
        <v>29</v>
      </c>
      <c r="J15" s="2" t="s">
        <v>944</v>
      </c>
      <c r="K15" s="2">
        <v>150000</v>
      </c>
      <c r="L15" s="2">
        <v>30000</v>
      </c>
      <c r="M15" s="2">
        <v>10000</v>
      </c>
      <c r="N15" s="2">
        <v>10000</v>
      </c>
      <c r="O15" s="2">
        <f t="shared" si="0"/>
        <v>200000</v>
      </c>
      <c r="P15" s="2" t="s">
        <v>931</v>
      </c>
      <c r="Q15" s="2" t="s">
        <v>796</v>
      </c>
      <c r="R15" s="2">
        <f t="shared" si="1"/>
        <v>30000</v>
      </c>
      <c r="S15" s="2">
        <f t="shared" si="1"/>
        <v>10000</v>
      </c>
      <c r="T15" s="2">
        <f t="shared" si="2"/>
        <v>40000</v>
      </c>
      <c r="U15" s="11">
        <v>39030</v>
      </c>
      <c r="V15" s="2"/>
    </row>
    <row r="16" spans="3:22">
      <c r="D16" s="2">
        <v>7</v>
      </c>
      <c r="E16" s="13" t="s">
        <v>945</v>
      </c>
      <c r="F16" s="2" t="s">
        <v>266</v>
      </c>
      <c r="G16" s="2" t="s">
        <v>28</v>
      </c>
      <c r="H16" s="2" t="s">
        <v>34</v>
      </c>
      <c r="I16" s="2" t="s">
        <v>39</v>
      </c>
      <c r="J16" s="2" t="s">
        <v>45</v>
      </c>
      <c r="K16" s="2">
        <v>75000</v>
      </c>
      <c r="L16" s="2">
        <v>10000</v>
      </c>
      <c r="M16" s="2">
        <v>10000</v>
      </c>
      <c r="N16" s="2">
        <v>5000</v>
      </c>
      <c r="O16" s="2">
        <f t="shared" si="0"/>
        <v>100000</v>
      </c>
      <c r="P16" s="2" t="s">
        <v>46</v>
      </c>
      <c r="Q16" s="2" t="s">
        <v>946</v>
      </c>
      <c r="R16" s="2">
        <f t="shared" si="1"/>
        <v>10000</v>
      </c>
      <c r="S16" s="2">
        <f t="shared" si="1"/>
        <v>10000</v>
      </c>
      <c r="T16" s="2">
        <f t="shared" si="2"/>
        <v>20000</v>
      </c>
      <c r="U16" s="11">
        <v>39022</v>
      </c>
      <c r="V16" s="2"/>
    </row>
    <row r="17" spans="4:22">
      <c r="D17" s="2">
        <v>8</v>
      </c>
      <c r="E17" s="13" t="s">
        <v>947</v>
      </c>
      <c r="F17" s="2" t="s">
        <v>948</v>
      </c>
      <c r="G17" s="2" t="s">
        <v>28</v>
      </c>
      <c r="H17" s="2" t="s">
        <v>34</v>
      </c>
      <c r="I17" s="2" t="s">
        <v>39</v>
      </c>
      <c r="J17" s="2" t="s">
        <v>160</v>
      </c>
      <c r="K17" s="2">
        <v>105000</v>
      </c>
      <c r="L17" s="2">
        <v>18000</v>
      </c>
      <c r="M17" s="2">
        <v>10000</v>
      </c>
      <c r="N17" s="2">
        <v>7000</v>
      </c>
      <c r="O17" s="2">
        <f t="shared" si="0"/>
        <v>140000</v>
      </c>
      <c r="P17" s="2" t="s">
        <v>931</v>
      </c>
      <c r="Q17" s="2" t="s">
        <v>42</v>
      </c>
      <c r="R17" s="2">
        <f t="shared" si="1"/>
        <v>18000</v>
      </c>
      <c r="S17" s="2">
        <f t="shared" si="1"/>
        <v>10000</v>
      </c>
      <c r="T17" s="2">
        <f t="shared" si="2"/>
        <v>28000</v>
      </c>
      <c r="U17" s="11">
        <v>39020</v>
      </c>
      <c r="V17" s="2"/>
    </row>
    <row r="18" spans="4:22">
      <c r="D18" s="2">
        <v>9</v>
      </c>
      <c r="E18" s="13" t="s">
        <v>949</v>
      </c>
      <c r="F18" s="2" t="s">
        <v>699</v>
      </c>
      <c r="G18" s="2" t="s">
        <v>28</v>
      </c>
      <c r="H18" s="2" t="s">
        <v>34</v>
      </c>
      <c r="I18" s="2" t="s">
        <v>29</v>
      </c>
      <c r="J18" s="2" t="s">
        <v>950</v>
      </c>
      <c r="K18" s="2">
        <v>75000</v>
      </c>
      <c r="L18" s="2">
        <v>10000</v>
      </c>
      <c r="M18" s="2">
        <v>10000</v>
      </c>
      <c r="N18" s="2">
        <v>5000</v>
      </c>
      <c r="O18" s="2">
        <f t="shared" si="0"/>
        <v>100000</v>
      </c>
      <c r="P18" s="2" t="s">
        <v>46</v>
      </c>
      <c r="Q18" s="2" t="s">
        <v>47</v>
      </c>
      <c r="R18" s="2">
        <f t="shared" si="1"/>
        <v>10000</v>
      </c>
      <c r="S18" s="2">
        <f t="shared" si="1"/>
        <v>10000</v>
      </c>
      <c r="T18" s="2">
        <f t="shared" si="2"/>
        <v>20000</v>
      </c>
      <c r="U18" s="11">
        <v>39036</v>
      </c>
      <c r="V18" s="2"/>
    </row>
    <row r="19" spans="4:22">
      <c r="D19" s="2">
        <v>10</v>
      </c>
      <c r="E19" s="13" t="s">
        <v>951</v>
      </c>
      <c r="F19" s="2" t="s">
        <v>952</v>
      </c>
      <c r="G19" s="2" t="s">
        <v>28</v>
      </c>
      <c r="H19" s="2" t="s">
        <v>34</v>
      </c>
      <c r="I19" s="2" t="s">
        <v>39</v>
      </c>
      <c r="J19" s="2" t="s">
        <v>326</v>
      </c>
      <c r="K19" s="2">
        <v>45000</v>
      </c>
      <c r="L19" s="2">
        <v>2000</v>
      </c>
      <c r="M19" s="2">
        <v>10000</v>
      </c>
      <c r="N19" s="2">
        <v>3000</v>
      </c>
      <c r="O19" s="2">
        <f t="shared" si="0"/>
        <v>60000</v>
      </c>
      <c r="P19" s="2" t="s">
        <v>46</v>
      </c>
      <c r="Q19" s="2" t="s">
        <v>51</v>
      </c>
      <c r="R19" s="2">
        <f t="shared" si="1"/>
        <v>2000</v>
      </c>
      <c r="S19" s="2">
        <f t="shared" si="1"/>
        <v>10000</v>
      </c>
      <c r="T19" s="2">
        <f t="shared" si="2"/>
        <v>12000</v>
      </c>
      <c r="U19" s="11">
        <v>39048</v>
      </c>
      <c r="V19" s="2"/>
    </row>
    <row r="20" spans="4:22">
      <c r="D20" s="2">
        <v>11</v>
      </c>
      <c r="E20" s="13" t="s">
        <v>953</v>
      </c>
      <c r="F20" s="2" t="s">
        <v>954</v>
      </c>
      <c r="G20" s="2" t="s">
        <v>28</v>
      </c>
      <c r="H20" s="2" t="s">
        <v>34</v>
      </c>
      <c r="I20" s="2" t="s">
        <v>29</v>
      </c>
      <c r="J20" s="2" t="s">
        <v>160</v>
      </c>
      <c r="K20" s="2">
        <v>75000</v>
      </c>
      <c r="L20" s="2">
        <v>10000</v>
      </c>
      <c r="M20" s="2">
        <v>10000</v>
      </c>
      <c r="N20" s="2">
        <v>5000</v>
      </c>
      <c r="O20" s="2">
        <f t="shared" si="0"/>
        <v>100000</v>
      </c>
      <c r="P20" s="2" t="s">
        <v>46</v>
      </c>
      <c r="Q20" s="2" t="s">
        <v>173</v>
      </c>
      <c r="R20" s="2">
        <f t="shared" si="1"/>
        <v>10000</v>
      </c>
      <c r="S20" s="2">
        <f t="shared" si="1"/>
        <v>10000</v>
      </c>
      <c r="T20" s="2">
        <f t="shared" si="2"/>
        <v>20000</v>
      </c>
      <c r="U20" s="11">
        <v>39091</v>
      </c>
      <c r="V20" s="2"/>
    </row>
    <row r="21" spans="4:22">
      <c r="D21" s="2">
        <v>12</v>
      </c>
      <c r="E21" s="13" t="s">
        <v>955</v>
      </c>
      <c r="F21" s="2" t="s">
        <v>266</v>
      </c>
      <c r="G21" s="2" t="s">
        <v>28</v>
      </c>
      <c r="H21" s="2" t="s">
        <v>34</v>
      </c>
      <c r="I21" s="2" t="s">
        <v>29</v>
      </c>
      <c r="J21" s="2" t="s">
        <v>45</v>
      </c>
      <c r="K21" s="2">
        <v>75000</v>
      </c>
      <c r="L21" s="2">
        <v>10000</v>
      </c>
      <c r="M21" s="2">
        <v>10000</v>
      </c>
      <c r="N21" s="2">
        <v>5000</v>
      </c>
      <c r="O21" s="2">
        <f t="shared" si="0"/>
        <v>100000</v>
      </c>
      <c r="P21" s="2" t="s">
        <v>46</v>
      </c>
      <c r="Q21" s="2" t="s">
        <v>946</v>
      </c>
      <c r="R21" s="2">
        <f t="shared" si="1"/>
        <v>10000</v>
      </c>
      <c r="S21" s="2">
        <f t="shared" si="1"/>
        <v>10000</v>
      </c>
      <c r="T21" s="2">
        <f t="shared" si="2"/>
        <v>20000</v>
      </c>
      <c r="U21" s="11">
        <v>39085</v>
      </c>
      <c r="V21" s="2"/>
    </row>
    <row r="22" spans="4:22">
      <c r="D22" s="2">
        <v>13</v>
      </c>
      <c r="E22" s="13" t="s">
        <v>956</v>
      </c>
      <c r="F22" s="2" t="s">
        <v>957</v>
      </c>
      <c r="G22" s="2" t="s">
        <v>28</v>
      </c>
      <c r="H22" s="2" t="s">
        <v>34</v>
      </c>
      <c r="I22" s="2" t="s">
        <v>29</v>
      </c>
      <c r="J22" s="2" t="s">
        <v>599</v>
      </c>
      <c r="K22" s="2">
        <v>105000</v>
      </c>
      <c r="L22" s="2">
        <v>18000</v>
      </c>
      <c r="M22" s="2">
        <v>10000</v>
      </c>
      <c r="N22" s="2">
        <v>7000</v>
      </c>
      <c r="O22" s="2">
        <f t="shared" si="0"/>
        <v>140000</v>
      </c>
      <c r="P22" s="2" t="s">
        <v>46</v>
      </c>
      <c r="Q22" s="2" t="s">
        <v>302</v>
      </c>
      <c r="R22" s="2">
        <f t="shared" si="1"/>
        <v>18000</v>
      </c>
      <c r="S22" s="2">
        <f t="shared" si="1"/>
        <v>10000</v>
      </c>
      <c r="T22" s="2">
        <f t="shared" si="2"/>
        <v>28000</v>
      </c>
      <c r="U22" s="11">
        <v>39085</v>
      </c>
      <c r="V22" s="2"/>
    </row>
    <row r="23" spans="4:22">
      <c r="D23" s="2">
        <v>14</v>
      </c>
      <c r="E23" s="13" t="s">
        <v>958</v>
      </c>
      <c r="F23" s="2" t="s">
        <v>959</v>
      </c>
      <c r="G23" s="2" t="s">
        <v>28</v>
      </c>
      <c r="H23" s="2" t="s">
        <v>34</v>
      </c>
      <c r="I23" s="2" t="s">
        <v>29</v>
      </c>
      <c r="J23" s="2" t="s">
        <v>45</v>
      </c>
      <c r="K23" s="2">
        <v>46845</v>
      </c>
      <c r="L23" s="2">
        <v>2492</v>
      </c>
      <c r="M23" s="2">
        <v>10000</v>
      </c>
      <c r="N23" s="2">
        <v>3123</v>
      </c>
      <c r="O23" s="2">
        <f t="shared" si="0"/>
        <v>62460</v>
      </c>
      <c r="P23" s="2" t="s">
        <v>46</v>
      </c>
      <c r="Q23" s="2" t="s">
        <v>47</v>
      </c>
      <c r="R23" s="2">
        <f t="shared" si="1"/>
        <v>2492</v>
      </c>
      <c r="S23" s="2">
        <f t="shared" si="1"/>
        <v>10000</v>
      </c>
      <c r="T23" s="2">
        <f t="shared" si="2"/>
        <v>12492</v>
      </c>
      <c r="U23" s="11">
        <v>39116</v>
      </c>
      <c r="V23" s="2"/>
    </row>
    <row r="24" spans="4:22">
      <c r="D24" s="2">
        <v>15</v>
      </c>
      <c r="E24" s="13" t="s">
        <v>960</v>
      </c>
      <c r="F24" s="2" t="s">
        <v>961</v>
      </c>
      <c r="G24" s="2" t="s">
        <v>28</v>
      </c>
      <c r="H24" s="2" t="s">
        <v>34</v>
      </c>
      <c r="I24" s="2" t="s">
        <v>29</v>
      </c>
      <c r="J24" s="2" t="s">
        <v>45</v>
      </c>
      <c r="K24" s="2">
        <v>60000</v>
      </c>
      <c r="L24" s="2">
        <v>6000</v>
      </c>
      <c r="M24" s="2">
        <v>10000</v>
      </c>
      <c r="N24" s="2">
        <v>4000</v>
      </c>
      <c r="O24" s="2">
        <f t="shared" si="0"/>
        <v>80000</v>
      </c>
      <c r="P24" s="2" t="s">
        <v>46</v>
      </c>
      <c r="Q24" s="2" t="s">
        <v>161</v>
      </c>
      <c r="R24" s="2">
        <f t="shared" si="1"/>
        <v>6000</v>
      </c>
      <c r="S24" s="2">
        <f t="shared" si="1"/>
        <v>10000</v>
      </c>
      <c r="T24" s="2">
        <f t="shared" si="2"/>
        <v>16000</v>
      </c>
      <c r="U24" s="11">
        <v>39158</v>
      </c>
      <c r="V24" s="2"/>
    </row>
    <row r="25" spans="4:22">
      <c r="D25" s="2">
        <v>16</v>
      </c>
      <c r="E25" s="13" t="s">
        <v>962</v>
      </c>
      <c r="F25" s="2" t="s">
        <v>963</v>
      </c>
      <c r="G25" s="2" t="s">
        <v>28</v>
      </c>
      <c r="H25" s="2" t="s">
        <v>34</v>
      </c>
      <c r="I25" s="2" t="s">
        <v>29</v>
      </c>
      <c r="J25" s="2" t="s">
        <v>964</v>
      </c>
      <c r="K25" s="2">
        <v>56250</v>
      </c>
      <c r="L25" s="2">
        <v>5000</v>
      </c>
      <c r="M25" s="2">
        <v>10000</v>
      </c>
      <c r="N25" s="2">
        <v>3750</v>
      </c>
      <c r="O25" s="2">
        <f t="shared" si="0"/>
        <v>75000</v>
      </c>
      <c r="P25" s="2" t="s">
        <v>46</v>
      </c>
      <c r="Q25" s="2" t="s">
        <v>965</v>
      </c>
      <c r="R25" s="2">
        <f t="shared" si="1"/>
        <v>5000</v>
      </c>
      <c r="S25" s="2">
        <f t="shared" si="1"/>
        <v>10000</v>
      </c>
      <c r="T25" s="2">
        <f t="shared" si="2"/>
        <v>15000</v>
      </c>
      <c r="U25" s="11">
        <v>39167</v>
      </c>
      <c r="V25" s="2"/>
    </row>
    <row r="26" spans="4:22">
      <c r="D26" s="2">
        <v>17</v>
      </c>
      <c r="E26" s="13" t="s">
        <v>966</v>
      </c>
      <c r="F26" s="2" t="s">
        <v>588</v>
      </c>
      <c r="G26" s="2" t="s">
        <v>28</v>
      </c>
      <c r="H26" s="2" t="s">
        <v>34</v>
      </c>
      <c r="I26" s="2" t="s">
        <v>29</v>
      </c>
      <c r="J26" s="2" t="s">
        <v>967</v>
      </c>
      <c r="K26" s="2">
        <v>56250</v>
      </c>
      <c r="L26" s="2">
        <v>5000</v>
      </c>
      <c r="M26" s="2">
        <v>10000</v>
      </c>
      <c r="N26" s="2">
        <v>3750</v>
      </c>
      <c r="O26" s="2">
        <f t="shared" si="0"/>
        <v>75000</v>
      </c>
      <c r="P26" s="2" t="s">
        <v>46</v>
      </c>
      <c r="Q26" s="2" t="s">
        <v>140</v>
      </c>
      <c r="R26" s="2">
        <f t="shared" ref="R26:S29" si="3">L26</f>
        <v>5000</v>
      </c>
      <c r="S26" s="2">
        <f t="shared" si="3"/>
        <v>10000</v>
      </c>
      <c r="T26" s="2">
        <f t="shared" si="2"/>
        <v>15000</v>
      </c>
      <c r="U26" s="11">
        <v>39171</v>
      </c>
      <c r="V26" s="2"/>
    </row>
    <row r="27" spans="4:22">
      <c r="D27" s="2">
        <v>18</v>
      </c>
      <c r="E27" s="13" t="s">
        <v>968</v>
      </c>
      <c r="F27" s="2" t="s">
        <v>969</v>
      </c>
      <c r="G27" s="2" t="s">
        <v>28</v>
      </c>
      <c r="H27" s="2" t="s">
        <v>34</v>
      </c>
      <c r="I27" s="2" t="s">
        <v>29</v>
      </c>
      <c r="J27" s="2" t="s">
        <v>970</v>
      </c>
      <c r="K27" s="2">
        <v>108750</v>
      </c>
      <c r="L27" s="2">
        <v>19000</v>
      </c>
      <c r="M27" s="2">
        <v>10000</v>
      </c>
      <c r="N27" s="2">
        <v>7250</v>
      </c>
      <c r="O27" s="2">
        <f t="shared" si="0"/>
        <v>145000</v>
      </c>
      <c r="P27" s="2" t="s">
        <v>931</v>
      </c>
      <c r="Q27" s="2" t="s">
        <v>42</v>
      </c>
      <c r="R27" s="2">
        <f t="shared" si="3"/>
        <v>19000</v>
      </c>
      <c r="S27" s="2">
        <f t="shared" si="3"/>
        <v>10000</v>
      </c>
      <c r="T27" s="2">
        <f t="shared" si="2"/>
        <v>29000</v>
      </c>
      <c r="U27" s="11">
        <v>39171</v>
      </c>
      <c r="V27" s="2"/>
    </row>
    <row r="28" spans="4:22">
      <c r="D28" s="2">
        <v>19</v>
      </c>
      <c r="E28" s="13" t="s">
        <v>972</v>
      </c>
      <c r="F28" s="2" t="s">
        <v>971</v>
      </c>
      <c r="G28" s="2" t="s">
        <v>28</v>
      </c>
      <c r="H28" s="2" t="s">
        <v>34</v>
      </c>
      <c r="I28" s="2" t="s">
        <v>39</v>
      </c>
      <c r="J28" s="2" t="s">
        <v>973</v>
      </c>
      <c r="K28" s="2">
        <v>75000</v>
      </c>
      <c r="L28" s="2">
        <v>10000</v>
      </c>
      <c r="M28" s="2">
        <v>10000</v>
      </c>
      <c r="N28" s="2">
        <v>5000</v>
      </c>
      <c r="O28" s="2">
        <f t="shared" si="0"/>
        <v>100000</v>
      </c>
      <c r="P28" s="2" t="s">
        <v>931</v>
      </c>
      <c r="Q28" s="2" t="s">
        <v>361</v>
      </c>
      <c r="R28" s="2">
        <f t="shared" si="3"/>
        <v>10000</v>
      </c>
      <c r="S28" s="2">
        <f t="shared" si="3"/>
        <v>10000</v>
      </c>
      <c r="T28" s="2">
        <f t="shared" si="2"/>
        <v>20000</v>
      </c>
      <c r="U28" s="11">
        <v>39171</v>
      </c>
      <c r="V28" s="2"/>
    </row>
    <row r="29" spans="4:22">
      <c r="D29" s="2">
        <v>20</v>
      </c>
      <c r="E29" s="13" t="s">
        <v>974</v>
      </c>
      <c r="F29" s="2" t="s">
        <v>975</v>
      </c>
      <c r="G29" s="2" t="s">
        <v>28</v>
      </c>
      <c r="H29" s="2" t="s">
        <v>34</v>
      </c>
      <c r="I29" s="2" t="s">
        <v>29</v>
      </c>
      <c r="J29" s="2" t="s">
        <v>336</v>
      </c>
      <c r="K29" s="2">
        <v>75000</v>
      </c>
      <c r="L29" s="2">
        <v>10000</v>
      </c>
      <c r="M29" s="2">
        <v>10000</v>
      </c>
      <c r="N29" s="2">
        <v>5000</v>
      </c>
      <c r="O29" s="2">
        <f t="shared" si="0"/>
        <v>100000</v>
      </c>
      <c r="P29" s="2" t="s">
        <v>114</v>
      </c>
      <c r="Q29" s="2" t="s">
        <v>302</v>
      </c>
      <c r="R29" s="2">
        <f t="shared" si="3"/>
        <v>10000</v>
      </c>
      <c r="S29" s="2">
        <f t="shared" si="3"/>
        <v>10000</v>
      </c>
      <c r="T29" s="2">
        <f t="shared" si="2"/>
        <v>20000</v>
      </c>
      <c r="U29" s="11">
        <v>39171</v>
      </c>
      <c r="V29" s="2"/>
    </row>
  </sheetData>
  <mergeCells count="2">
    <mergeCell ref="K5:O5"/>
    <mergeCell ref="R5:T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B2:U31"/>
  <sheetViews>
    <sheetView workbookViewId="0">
      <selection activeCell="A9" sqref="A9:XFD9"/>
    </sheetView>
  </sheetViews>
  <sheetFormatPr defaultRowHeight="15"/>
  <sheetData>
    <row r="2" spans="2:21" ht="18">
      <c r="B2" s="1"/>
      <c r="C2" s="3"/>
      <c r="D2" s="3"/>
      <c r="E2" s="3"/>
      <c r="F2" s="4" t="s">
        <v>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1"/>
      <c r="U2" s="1"/>
    </row>
    <row r="3" spans="2:21" ht="15.75">
      <c r="B3" s="1"/>
      <c r="C3" s="3"/>
      <c r="D3" s="3"/>
      <c r="E3" s="3" t="s">
        <v>23</v>
      </c>
      <c r="F3" s="5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 t="s">
        <v>22</v>
      </c>
      <c r="S3" s="3"/>
      <c r="T3" s="1"/>
      <c r="U3" s="1"/>
    </row>
    <row r="4" spans="2:21"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1"/>
      <c r="U4" s="1"/>
    </row>
    <row r="5" spans="2:21">
      <c r="B5" s="1"/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32" t="s">
        <v>8</v>
      </c>
      <c r="K5" s="32"/>
      <c r="L5" s="32"/>
      <c r="M5" s="32"/>
      <c r="N5" s="32"/>
      <c r="O5" s="7" t="s">
        <v>16</v>
      </c>
      <c r="P5" s="7" t="s">
        <v>17</v>
      </c>
      <c r="Q5" s="32" t="s">
        <v>18</v>
      </c>
      <c r="R5" s="32"/>
      <c r="S5" s="32"/>
      <c r="T5" s="30" t="s">
        <v>19</v>
      </c>
      <c r="U5" s="7" t="s">
        <v>21</v>
      </c>
    </row>
    <row r="6" spans="2:21">
      <c r="B6" s="1"/>
      <c r="C6" s="8"/>
      <c r="D6" s="8"/>
      <c r="E6" s="8"/>
      <c r="F6" s="8"/>
      <c r="G6" s="8"/>
      <c r="H6" s="8"/>
      <c r="I6" s="8"/>
      <c r="J6" s="30" t="s">
        <v>9</v>
      </c>
      <c r="K6" s="30" t="s">
        <v>10</v>
      </c>
      <c r="L6" s="30" t="s">
        <v>11</v>
      </c>
      <c r="M6" s="30" t="s">
        <v>12</v>
      </c>
      <c r="N6" s="30" t="s">
        <v>14</v>
      </c>
      <c r="O6" s="8"/>
      <c r="P6" s="8"/>
      <c r="Q6" s="30" t="s">
        <v>10</v>
      </c>
      <c r="R6" s="30" t="s">
        <v>11</v>
      </c>
      <c r="S6" s="30" t="s">
        <v>14</v>
      </c>
      <c r="T6" s="30" t="s">
        <v>20</v>
      </c>
      <c r="U6" s="8"/>
    </row>
    <row r="7" spans="2:21">
      <c r="B7" s="1"/>
      <c r="C7" s="9"/>
      <c r="D7" s="9"/>
      <c r="E7" s="9"/>
      <c r="F7" s="9"/>
      <c r="G7" s="9"/>
      <c r="H7" s="9"/>
      <c r="I7" s="9"/>
      <c r="J7" s="30"/>
      <c r="K7" s="30"/>
      <c r="L7" s="30"/>
      <c r="M7" s="30" t="s">
        <v>13</v>
      </c>
      <c r="N7" s="30" t="s">
        <v>15</v>
      </c>
      <c r="O7" s="9"/>
      <c r="P7" s="9"/>
      <c r="Q7" s="30" t="s">
        <v>15</v>
      </c>
      <c r="R7" s="30" t="s">
        <v>15</v>
      </c>
      <c r="S7" s="30" t="s">
        <v>15</v>
      </c>
      <c r="T7" s="30"/>
      <c r="U7" s="9"/>
    </row>
    <row r="8" spans="2:21">
      <c r="B8" s="1"/>
      <c r="C8" s="30">
        <v>1</v>
      </c>
      <c r="D8" s="30">
        <v>2</v>
      </c>
      <c r="E8" s="30">
        <v>3</v>
      </c>
      <c r="F8" s="30">
        <v>4</v>
      </c>
      <c r="G8" s="30">
        <v>5</v>
      </c>
      <c r="H8" s="30">
        <v>6</v>
      </c>
      <c r="I8" s="30">
        <v>7</v>
      </c>
      <c r="J8" s="30">
        <v>8</v>
      </c>
      <c r="K8" s="30">
        <v>9</v>
      </c>
      <c r="L8" s="30">
        <v>10</v>
      </c>
      <c r="M8" s="30">
        <v>11</v>
      </c>
      <c r="N8" s="30">
        <v>12</v>
      </c>
      <c r="O8" s="30">
        <v>13</v>
      </c>
      <c r="P8" s="30">
        <v>14</v>
      </c>
      <c r="Q8" s="30">
        <v>15</v>
      </c>
      <c r="R8" s="30">
        <v>16</v>
      </c>
      <c r="S8" s="30">
        <v>17</v>
      </c>
      <c r="T8" s="30">
        <v>18</v>
      </c>
      <c r="U8" s="30">
        <v>19</v>
      </c>
    </row>
    <row r="9" spans="2:21" ht="15.75">
      <c r="C9" s="2"/>
      <c r="D9" s="17" t="s">
        <v>976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11"/>
      <c r="U9" s="2"/>
    </row>
    <row r="10" spans="2:21">
      <c r="C10" s="2">
        <v>1</v>
      </c>
      <c r="D10" s="13" t="s">
        <v>977</v>
      </c>
      <c r="E10" s="2" t="s">
        <v>978</v>
      </c>
      <c r="F10" s="2" t="s">
        <v>28</v>
      </c>
      <c r="G10" s="2" t="s">
        <v>34</v>
      </c>
      <c r="H10" s="2" t="s">
        <v>29</v>
      </c>
      <c r="I10" s="2" t="s">
        <v>45</v>
      </c>
      <c r="J10" s="2">
        <v>56250</v>
      </c>
      <c r="K10" s="2">
        <v>5000</v>
      </c>
      <c r="L10" s="2">
        <v>10000</v>
      </c>
      <c r="M10" s="2">
        <v>3750</v>
      </c>
      <c r="N10" s="2">
        <f t="shared" ref="N10:N31" si="0">J10+K10+L10+M10</f>
        <v>75000</v>
      </c>
      <c r="O10" s="2" t="s">
        <v>46</v>
      </c>
      <c r="P10" s="2" t="s">
        <v>140</v>
      </c>
      <c r="Q10" s="2">
        <f t="shared" ref="Q10:R25" si="1">K10</f>
        <v>5000</v>
      </c>
      <c r="R10" s="2">
        <f t="shared" si="1"/>
        <v>10000</v>
      </c>
      <c r="S10" s="2">
        <f t="shared" ref="S10:S31" si="2">Q10+R10</f>
        <v>15000</v>
      </c>
      <c r="T10" s="11">
        <v>39366</v>
      </c>
      <c r="U10" s="2"/>
    </row>
    <row r="11" spans="2:21">
      <c r="C11" s="2">
        <v>2</v>
      </c>
      <c r="D11" s="13" t="s">
        <v>979</v>
      </c>
      <c r="E11" s="2" t="s">
        <v>980</v>
      </c>
      <c r="F11" s="2" t="s">
        <v>28</v>
      </c>
      <c r="G11" s="2" t="s">
        <v>34</v>
      </c>
      <c r="H11" s="2" t="s">
        <v>29</v>
      </c>
      <c r="I11" s="2" t="s">
        <v>64</v>
      </c>
      <c r="J11" s="2">
        <v>75000</v>
      </c>
      <c r="K11" s="2">
        <v>10000</v>
      </c>
      <c r="L11" s="2">
        <v>10000</v>
      </c>
      <c r="M11" s="2">
        <v>5000</v>
      </c>
      <c r="N11" s="2">
        <f t="shared" si="0"/>
        <v>100000</v>
      </c>
      <c r="O11" s="2" t="s">
        <v>383</v>
      </c>
      <c r="P11" s="2" t="s">
        <v>556</v>
      </c>
      <c r="Q11" s="2">
        <f t="shared" si="1"/>
        <v>10000</v>
      </c>
      <c r="R11" s="2">
        <f t="shared" si="1"/>
        <v>10000</v>
      </c>
      <c r="S11" s="2">
        <f t="shared" si="2"/>
        <v>20000</v>
      </c>
      <c r="T11" s="11">
        <v>39408</v>
      </c>
      <c r="U11" s="2"/>
    </row>
    <row r="12" spans="2:21">
      <c r="C12" s="2">
        <v>3</v>
      </c>
      <c r="D12" s="13" t="s">
        <v>981</v>
      </c>
      <c r="E12" s="2" t="s">
        <v>266</v>
      </c>
      <c r="F12" s="2" t="s">
        <v>28</v>
      </c>
      <c r="G12" s="2" t="s">
        <v>34</v>
      </c>
      <c r="H12" s="2" t="s">
        <v>29</v>
      </c>
      <c r="I12" s="2" t="s">
        <v>336</v>
      </c>
      <c r="J12" s="2">
        <v>90000</v>
      </c>
      <c r="K12" s="2">
        <v>14000</v>
      </c>
      <c r="L12" s="2">
        <v>10000</v>
      </c>
      <c r="M12" s="2">
        <v>6000</v>
      </c>
      <c r="N12" s="2">
        <f t="shared" si="0"/>
        <v>120000</v>
      </c>
      <c r="O12" s="2" t="s">
        <v>46</v>
      </c>
      <c r="P12" s="2" t="s">
        <v>47</v>
      </c>
      <c r="Q12" s="2">
        <f t="shared" si="1"/>
        <v>14000</v>
      </c>
      <c r="R12" s="2">
        <f t="shared" si="1"/>
        <v>10000</v>
      </c>
      <c r="S12" s="2">
        <f t="shared" si="2"/>
        <v>24000</v>
      </c>
      <c r="T12" s="11">
        <v>39408</v>
      </c>
      <c r="U12" s="2"/>
    </row>
    <row r="13" spans="2:21">
      <c r="C13" s="2">
        <v>4</v>
      </c>
      <c r="D13" s="13" t="s">
        <v>982</v>
      </c>
      <c r="E13" s="2" t="s">
        <v>266</v>
      </c>
      <c r="F13" s="2" t="s">
        <v>28</v>
      </c>
      <c r="G13" s="2" t="s">
        <v>34</v>
      </c>
      <c r="H13" s="2" t="s">
        <v>29</v>
      </c>
      <c r="I13" s="2" t="s">
        <v>54</v>
      </c>
      <c r="J13" s="2">
        <v>112500</v>
      </c>
      <c r="K13" s="2">
        <v>20000</v>
      </c>
      <c r="L13" s="2">
        <v>10000</v>
      </c>
      <c r="M13" s="2">
        <v>7500</v>
      </c>
      <c r="N13" s="2">
        <f t="shared" si="0"/>
        <v>150000</v>
      </c>
      <c r="O13" s="2" t="s">
        <v>46</v>
      </c>
      <c r="P13" s="2" t="s">
        <v>946</v>
      </c>
      <c r="Q13" s="2">
        <f t="shared" si="1"/>
        <v>20000</v>
      </c>
      <c r="R13" s="2">
        <f t="shared" si="1"/>
        <v>10000</v>
      </c>
      <c r="S13" s="2">
        <f t="shared" si="2"/>
        <v>30000</v>
      </c>
      <c r="T13" s="11">
        <v>39408</v>
      </c>
      <c r="U13" s="2"/>
    </row>
    <row r="14" spans="2:21">
      <c r="C14" s="2">
        <v>5</v>
      </c>
      <c r="D14" s="13" t="s">
        <v>983</v>
      </c>
      <c r="E14" s="2" t="s">
        <v>984</v>
      </c>
      <c r="F14" s="2" t="s">
        <v>28</v>
      </c>
      <c r="G14" s="2" t="s">
        <v>34</v>
      </c>
      <c r="H14" s="2" t="s">
        <v>29</v>
      </c>
      <c r="I14" s="2" t="s">
        <v>985</v>
      </c>
      <c r="J14" s="2">
        <v>375000</v>
      </c>
      <c r="K14" s="2">
        <v>90000</v>
      </c>
      <c r="L14" s="2">
        <v>10000</v>
      </c>
      <c r="M14" s="2">
        <v>25000</v>
      </c>
      <c r="N14" s="2">
        <f t="shared" si="0"/>
        <v>500000</v>
      </c>
      <c r="O14" s="2" t="s">
        <v>931</v>
      </c>
      <c r="P14" s="2" t="s">
        <v>28</v>
      </c>
      <c r="Q14" s="2">
        <f t="shared" si="1"/>
        <v>90000</v>
      </c>
      <c r="R14" s="2">
        <f t="shared" si="1"/>
        <v>10000</v>
      </c>
      <c r="S14" s="2">
        <f t="shared" si="2"/>
        <v>100000</v>
      </c>
      <c r="T14" s="11">
        <v>39486</v>
      </c>
      <c r="U14" s="2"/>
    </row>
    <row r="15" spans="2:21">
      <c r="C15" s="2">
        <v>6</v>
      </c>
      <c r="D15" s="13" t="s">
        <v>986</v>
      </c>
      <c r="E15" s="2" t="s">
        <v>987</v>
      </c>
      <c r="F15" s="2" t="s">
        <v>28</v>
      </c>
      <c r="G15" s="2" t="s">
        <v>34</v>
      </c>
      <c r="H15" s="2" t="s">
        <v>29</v>
      </c>
      <c r="I15" s="2" t="s">
        <v>45</v>
      </c>
      <c r="J15" s="2">
        <v>48750</v>
      </c>
      <c r="K15" s="2">
        <v>3000</v>
      </c>
      <c r="L15" s="2">
        <v>10000</v>
      </c>
      <c r="M15" s="2">
        <v>3250</v>
      </c>
      <c r="N15" s="2">
        <f t="shared" si="0"/>
        <v>65000</v>
      </c>
      <c r="O15" s="2" t="s">
        <v>931</v>
      </c>
      <c r="P15" s="2" t="s">
        <v>988</v>
      </c>
      <c r="Q15" s="2">
        <f t="shared" si="1"/>
        <v>3000</v>
      </c>
      <c r="R15" s="2">
        <f t="shared" si="1"/>
        <v>10000</v>
      </c>
      <c r="S15" s="2">
        <f t="shared" si="2"/>
        <v>13000</v>
      </c>
      <c r="T15" s="11">
        <v>39703</v>
      </c>
      <c r="U15" s="2"/>
    </row>
    <row r="16" spans="2:21">
      <c r="C16" s="2">
        <v>7</v>
      </c>
      <c r="D16" s="13" t="s">
        <v>989</v>
      </c>
      <c r="E16" s="2" t="s">
        <v>142</v>
      </c>
      <c r="F16" s="2" t="s">
        <v>28</v>
      </c>
      <c r="G16" s="2" t="s">
        <v>34</v>
      </c>
      <c r="H16" s="2" t="s">
        <v>29</v>
      </c>
      <c r="I16" s="2" t="s">
        <v>990</v>
      </c>
      <c r="J16" s="2">
        <v>75000</v>
      </c>
      <c r="K16" s="2">
        <v>10000</v>
      </c>
      <c r="L16" s="2">
        <v>10000</v>
      </c>
      <c r="M16" s="2">
        <v>5000</v>
      </c>
      <c r="N16" s="2">
        <f t="shared" si="0"/>
        <v>100000</v>
      </c>
      <c r="O16" s="2" t="s">
        <v>931</v>
      </c>
      <c r="P16" s="2" t="s">
        <v>145</v>
      </c>
      <c r="Q16" s="2">
        <f t="shared" si="1"/>
        <v>10000</v>
      </c>
      <c r="R16" s="2">
        <f t="shared" si="1"/>
        <v>10000</v>
      </c>
      <c r="S16" s="2">
        <f t="shared" si="2"/>
        <v>20000</v>
      </c>
      <c r="T16" s="11">
        <v>39519</v>
      </c>
      <c r="U16" s="2"/>
    </row>
    <row r="17" spans="3:21">
      <c r="C17" s="2">
        <v>8</v>
      </c>
      <c r="D17" s="13" t="s">
        <v>991</v>
      </c>
      <c r="E17" s="2" t="s">
        <v>992</v>
      </c>
      <c r="F17" s="2" t="s">
        <v>28</v>
      </c>
      <c r="G17" s="2" t="s">
        <v>34</v>
      </c>
      <c r="H17" s="2" t="s">
        <v>29</v>
      </c>
      <c r="I17" s="2" t="s">
        <v>993</v>
      </c>
      <c r="J17" s="2">
        <v>56250</v>
      </c>
      <c r="K17" s="2">
        <v>5000</v>
      </c>
      <c r="L17" s="2">
        <v>10000</v>
      </c>
      <c r="M17" s="2">
        <v>3750</v>
      </c>
      <c r="N17" s="2">
        <f t="shared" si="0"/>
        <v>75000</v>
      </c>
      <c r="O17" s="2" t="s">
        <v>86</v>
      </c>
      <c r="P17" s="2" t="s">
        <v>994</v>
      </c>
      <c r="Q17" s="2">
        <f t="shared" si="1"/>
        <v>5000</v>
      </c>
      <c r="R17" s="2">
        <f t="shared" si="1"/>
        <v>10000</v>
      </c>
      <c r="S17" s="2">
        <f t="shared" si="2"/>
        <v>15000</v>
      </c>
      <c r="T17" s="11">
        <v>39519</v>
      </c>
      <c r="U17" s="2"/>
    </row>
    <row r="18" spans="3:21">
      <c r="C18" s="2">
        <v>9</v>
      </c>
      <c r="D18" s="13" t="s">
        <v>995</v>
      </c>
      <c r="E18" s="2" t="s">
        <v>996</v>
      </c>
      <c r="F18" s="2" t="s">
        <v>28</v>
      </c>
      <c r="G18" s="2" t="s">
        <v>34</v>
      </c>
      <c r="H18" s="2" t="s">
        <v>29</v>
      </c>
      <c r="I18" s="2" t="s">
        <v>61</v>
      </c>
      <c r="J18" s="2">
        <v>150000</v>
      </c>
      <c r="K18" s="2">
        <v>30000</v>
      </c>
      <c r="L18" s="2">
        <v>10000</v>
      </c>
      <c r="M18" s="2">
        <v>10000</v>
      </c>
      <c r="N18" s="2">
        <f t="shared" si="0"/>
        <v>200000</v>
      </c>
      <c r="O18" s="2" t="s">
        <v>775</v>
      </c>
      <c r="P18" s="2" t="s">
        <v>28</v>
      </c>
      <c r="Q18" s="2">
        <f t="shared" si="1"/>
        <v>30000</v>
      </c>
      <c r="R18" s="2">
        <f t="shared" si="1"/>
        <v>10000</v>
      </c>
      <c r="S18" s="2">
        <f t="shared" si="2"/>
        <v>40000</v>
      </c>
      <c r="T18" s="11">
        <v>39519</v>
      </c>
      <c r="U18" s="2"/>
    </row>
    <row r="19" spans="3:21">
      <c r="C19" s="2">
        <v>10</v>
      </c>
      <c r="D19" s="13" t="s">
        <v>997</v>
      </c>
      <c r="E19" s="2" t="s">
        <v>998</v>
      </c>
      <c r="F19" s="2" t="s">
        <v>28</v>
      </c>
      <c r="G19" s="2" t="s">
        <v>34</v>
      </c>
      <c r="H19" s="2" t="s">
        <v>29</v>
      </c>
      <c r="I19" s="2" t="s">
        <v>336</v>
      </c>
      <c r="J19" s="2">
        <v>75000</v>
      </c>
      <c r="K19" s="2">
        <v>10000</v>
      </c>
      <c r="L19" s="2">
        <v>10000</v>
      </c>
      <c r="M19" s="2">
        <v>5000</v>
      </c>
      <c r="N19" s="2">
        <f t="shared" si="0"/>
        <v>100000</v>
      </c>
      <c r="O19" s="2" t="s">
        <v>46</v>
      </c>
      <c r="P19" s="2" t="s">
        <v>549</v>
      </c>
      <c r="Q19" s="2">
        <f t="shared" si="1"/>
        <v>10000</v>
      </c>
      <c r="R19" s="2">
        <f t="shared" si="1"/>
        <v>10000</v>
      </c>
      <c r="S19" s="2">
        <f t="shared" si="2"/>
        <v>20000</v>
      </c>
      <c r="T19" s="11">
        <v>39519</v>
      </c>
      <c r="U19" s="2"/>
    </row>
    <row r="20" spans="3:21">
      <c r="C20" s="2">
        <v>11</v>
      </c>
      <c r="D20" s="13" t="s">
        <v>999</v>
      </c>
      <c r="E20" s="2" t="s">
        <v>425</v>
      </c>
      <c r="F20" s="2" t="s">
        <v>28</v>
      </c>
      <c r="G20" s="2" t="s">
        <v>34</v>
      </c>
      <c r="H20" s="2" t="s">
        <v>29</v>
      </c>
      <c r="I20" s="2" t="s">
        <v>160</v>
      </c>
      <c r="J20" s="2">
        <v>45000</v>
      </c>
      <c r="K20" s="2">
        <v>2000</v>
      </c>
      <c r="L20" s="2">
        <v>10000</v>
      </c>
      <c r="M20" s="2">
        <v>3000</v>
      </c>
      <c r="N20" s="2">
        <f t="shared" si="0"/>
        <v>60000</v>
      </c>
      <c r="O20" s="2" t="s">
        <v>931</v>
      </c>
      <c r="P20" s="2" t="s">
        <v>1000</v>
      </c>
      <c r="Q20" s="2">
        <f t="shared" si="1"/>
        <v>2000</v>
      </c>
      <c r="R20" s="2">
        <f t="shared" si="1"/>
        <v>10000</v>
      </c>
      <c r="S20" s="2">
        <f t="shared" si="2"/>
        <v>12000</v>
      </c>
      <c r="T20" s="11">
        <v>39538</v>
      </c>
      <c r="U20" s="2"/>
    </row>
    <row r="21" spans="3:21">
      <c r="C21" s="2">
        <v>12</v>
      </c>
      <c r="D21" s="13" t="s">
        <v>1001</v>
      </c>
      <c r="E21" s="2" t="s">
        <v>202</v>
      </c>
      <c r="F21" s="2" t="s">
        <v>28</v>
      </c>
      <c r="G21" s="2" t="s">
        <v>34</v>
      </c>
      <c r="H21" s="2" t="s">
        <v>29</v>
      </c>
      <c r="I21" s="2" t="s">
        <v>160</v>
      </c>
      <c r="J21" s="2">
        <v>56250</v>
      </c>
      <c r="K21" s="2">
        <v>5000</v>
      </c>
      <c r="L21" s="2">
        <v>10000</v>
      </c>
      <c r="M21" s="2">
        <v>3750</v>
      </c>
      <c r="N21" s="2">
        <f t="shared" si="0"/>
        <v>75000</v>
      </c>
      <c r="O21" s="2" t="s">
        <v>30</v>
      </c>
      <c r="P21" s="2" t="s">
        <v>1002</v>
      </c>
      <c r="Q21" s="2">
        <f t="shared" si="1"/>
        <v>5000</v>
      </c>
      <c r="R21" s="2">
        <f t="shared" si="1"/>
        <v>10000</v>
      </c>
      <c r="S21" s="2">
        <f t="shared" si="2"/>
        <v>15000</v>
      </c>
      <c r="T21" s="11">
        <v>39538</v>
      </c>
      <c r="U21" s="2"/>
    </row>
    <row r="22" spans="3:21">
      <c r="C22" s="2">
        <v>13</v>
      </c>
      <c r="D22" s="13" t="s">
        <v>1003</v>
      </c>
      <c r="E22" s="2" t="s">
        <v>1005</v>
      </c>
      <c r="F22" s="2" t="s">
        <v>28</v>
      </c>
      <c r="G22" s="2" t="s">
        <v>34</v>
      </c>
      <c r="H22" s="2" t="s">
        <v>29</v>
      </c>
      <c r="I22" s="2" t="s">
        <v>45</v>
      </c>
      <c r="J22" s="2">
        <v>51562</v>
      </c>
      <c r="K22" s="2">
        <v>3750</v>
      </c>
      <c r="L22" s="2">
        <v>10000</v>
      </c>
      <c r="M22" s="2">
        <v>3438</v>
      </c>
      <c r="N22" s="2">
        <f t="shared" si="0"/>
        <v>68750</v>
      </c>
      <c r="O22" s="2" t="s">
        <v>46</v>
      </c>
      <c r="P22" s="2" t="s">
        <v>1004</v>
      </c>
      <c r="Q22" s="2">
        <f t="shared" si="1"/>
        <v>3750</v>
      </c>
      <c r="R22" s="2">
        <f t="shared" si="1"/>
        <v>10000</v>
      </c>
      <c r="S22" s="2">
        <f t="shared" si="2"/>
        <v>13750</v>
      </c>
      <c r="T22" s="11">
        <v>39538</v>
      </c>
      <c r="U22" s="2"/>
    </row>
    <row r="23" spans="3:21">
      <c r="C23" s="2">
        <v>14</v>
      </c>
      <c r="D23" s="13" t="s">
        <v>1006</v>
      </c>
      <c r="E23" s="2" t="s">
        <v>156</v>
      </c>
      <c r="F23" s="2" t="s">
        <v>28</v>
      </c>
      <c r="G23" s="2" t="s">
        <v>34</v>
      </c>
      <c r="H23" s="2" t="s">
        <v>29</v>
      </c>
      <c r="I23" s="2" t="s">
        <v>548</v>
      </c>
      <c r="J23" s="2">
        <v>39375</v>
      </c>
      <c r="K23" s="2">
        <v>500</v>
      </c>
      <c r="L23" s="2">
        <v>10000</v>
      </c>
      <c r="M23" s="2">
        <v>0</v>
      </c>
      <c r="N23" s="18">
        <f t="shared" si="0"/>
        <v>49875</v>
      </c>
      <c r="O23" s="2" t="s">
        <v>55</v>
      </c>
      <c r="P23" s="2" t="s">
        <v>1007</v>
      </c>
      <c r="Q23" s="2">
        <f t="shared" si="1"/>
        <v>500</v>
      </c>
      <c r="R23" s="2">
        <f t="shared" si="1"/>
        <v>10000</v>
      </c>
      <c r="S23" s="2">
        <f t="shared" si="2"/>
        <v>10500</v>
      </c>
      <c r="T23" s="11">
        <v>39538</v>
      </c>
      <c r="U23" s="2"/>
    </row>
    <row r="24" spans="3:21">
      <c r="C24" s="2">
        <v>15</v>
      </c>
      <c r="D24" s="13" t="s">
        <v>1008</v>
      </c>
      <c r="E24" s="2" t="s">
        <v>425</v>
      </c>
      <c r="F24" s="2" t="s">
        <v>28</v>
      </c>
      <c r="G24" s="2" t="s">
        <v>34</v>
      </c>
      <c r="H24" s="2" t="s">
        <v>29</v>
      </c>
      <c r="I24" s="2" t="s">
        <v>160</v>
      </c>
      <c r="J24" s="2">
        <v>45000</v>
      </c>
      <c r="K24" s="2">
        <v>2000</v>
      </c>
      <c r="L24" s="2">
        <v>10000</v>
      </c>
      <c r="M24" s="2">
        <v>3000</v>
      </c>
      <c r="N24" s="2">
        <f t="shared" si="0"/>
        <v>60000</v>
      </c>
      <c r="O24" s="2" t="s">
        <v>931</v>
      </c>
      <c r="P24" s="2" t="s">
        <v>1000</v>
      </c>
      <c r="Q24" s="2">
        <f t="shared" si="1"/>
        <v>2000</v>
      </c>
      <c r="R24" s="2">
        <f t="shared" si="1"/>
        <v>10000</v>
      </c>
      <c r="S24" s="2">
        <f t="shared" si="2"/>
        <v>12000</v>
      </c>
      <c r="T24" s="11">
        <v>39538</v>
      </c>
      <c r="U24" s="2"/>
    </row>
    <row r="25" spans="3:21">
      <c r="C25" s="2">
        <v>16</v>
      </c>
      <c r="D25" s="13" t="s">
        <v>1009</v>
      </c>
      <c r="E25" s="2" t="s">
        <v>142</v>
      </c>
      <c r="F25" s="2" t="s">
        <v>28</v>
      </c>
      <c r="G25" s="2" t="s">
        <v>34</v>
      </c>
      <c r="H25" s="2" t="s">
        <v>29</v>
      </c>
      <c r="I25" s="2" t="s">
        <v>1010</v>
      </c>
      <c r="J25" s="2">
        <v>75000</v>
      </c>
      <c r="K25" s="2">
        <v>10000</v>
      </c>
      <c r="L25" s="2">
        <v>10000</v>
      </c>
      <c r="M25" s="2">
        <v>5000</v>
      </c>
      <c r="N25" s="2">
        <f t="shared" si="0"/>
        <v>100000</v>
      </c>
      <c r="O25" s="2" t="s">
        <v>46</v>
      </c>
      <c r="P25" s="2" t="s">
        <v>145</v>
      </c>
      <c r="Q25" s="2">
        <f t="shared" si="1"/>
        <v>10000</v>
      </c>
      <c r="R25" s="2">
        <f t="shared" si="1"/>
        <v>10000</v>
      </c>
      <c r="S25" s="2">
        <f t="shared" si="2"/>
        <v>20000</v>
      </c>
      <c r="T25" s="11">
        <v>39538</v>
      </c>
      <c r="U25" s="2"/>
    </row>
    <row r="26" spans="3:21">
      <c r="C26" s="2">
        <v>17</v>
      </c>
      <c r="D26" s="13" t="s">
        <v>1011</v>
      </c>
      <c r="E26" s="2" t="s">
        <v>1012</v>
      </c>
      <c r="F26" s="2" t="s">
        <v>28</v>
      </c>
      <c r="G26" s="2" t="s">
        <v>34</v>
      </c>
      <c r="H26" s="2" t="s">
        <v>39</v>
      </c>
      <c r="I26" s="2" t="s">
        <v>143</v>
      </c>
      <c r="J26" s="2">
        <v>375000</v>
      </c>
      <c r="K26" s="2">
        <v>90000</v>
      </c>
      <c r="L26" s="2">
        <v>10000</v>
      </c>
      <c r="M26" s="2">
        <v>25000</v>
      </c>
      <c r="N26" s="2">
        <f t="shared" si="0"/>
        <v>500000</v>
      </c>
      <c r="O26" s="2" t="s">
        <v>46</v>
      </c>
      <c r="P26" s="2" t="s">
        <v>140</v>
      </c>
      <c r="Q26" s="2">
        <f t="shared" ref="Q26:R31" si="3">K26</f>
        <v>90000</v>
      </c>
      <c r="R26" s="2">
        <f t="shared" si="3"/>
        <v>10000</v>
      </c>
      <c r="S26" s="2">
        <f t="shared" si="2"/>
        <v>100000</v>
      </c>
      <c r="T26" s="11">
        <v>39538</v>
      </c>
      <c r="U26" s="2"/>
    </row>
    <row r="27" spans="3:21">
      <c r="C27" s="2">
        <v>18</v>
      </c>
      <c r="D27" s="13" t="s">
        <v>1013</v>
      </c>
      <c r="E27" s="2" t="s">
        <v>208</v>
      </c>
      <c r="F27" s="2" t="s">
        <v>28</v>
      </c>
      <c r="G27" s="2" t="s">
        <v>34</v>
      </c>
      <c r="H27" s="2" t="s">
        <v>29</v>
      </c>
      <c r="I27" s="2" t="s">
        <v>45</v>
      </c>
      <c r="J27" s="2">
        <v>112500</v>
      </c>
      <c r="K27" s="2">
        <v>20000</v>
      </c>
      <c r="L27" s="2">
        <v>10000</v>
      </c>
      <c r="M27" s="2">
        <v>7500</v>
      </c>
      <c r="N27" s="2">
        <f t="shared" si="0"/>
        <v>150000</v>
      </c>
      <c r="O27" s="2" t="s">
        <v>55</v>
      </c>
      <c r="P27" s="2" t="s">
        <v>56</v>
      </c>
      <c r="Q27" s="2">
        <f t="shared" si="3"/>
        <v>20000</v>
      </c>
      <c r="R27" s="2">
        <f t="shared" si="3"/>
        <v>10000</v>
      </c>
      <c r="S27" s="2">
        <f t="shared" si="2"/>
        <v>30000</v>
      </c>
      <c r="T27" s="11">
        <v>39538</v>
      </c>
      <c r="U27" s="2"/>
    </row>
    <row r="28" spans="3:21">
      <c r="C28" s="2">
        <v>19</v>
      </c>
      <c r="D28" s="13" t="s">
        <v>1014</v>
      </c>
      <c r="E28" s="2" t="s">
        <v>984</v>
      </c>
      <c r="F28" s="2" t="s">
        <v>28</v>
      </c>
      <c r="G28" s="2" t="s">
        <v>34</v>
      </c>
      <c r="H28" s="2" t="s">
        <v>29</v>
      </c>
      <c r="I28" s="2" t="s">
        <v>64</v>
      </c>
      <c r="J28" s="2">
        <v>168750</v>
      </c>
      <c r="K28" s="2">
        <v>35000</v>
      </c>
      <c r="L28" s="2">
        <v>10000</v>
      </c>
      <c r="M28" s="2">
        <v>11250</v>
      </c>
      <c r="N28" s="2">
        <f t="shared" si="0"/>
        <v>225000</v>
      </c>
      <c r="O28" s="2" t="s">
        <v>55</v>
      </c>
      <c r="P28" s="2" t="s">
        <v>56</v>
      </c>
      <c r="Q28" s="2">
        <f t="shared" si="3"/>
        <v>35000</v>
      </c>
      <c r="R28" s="2">
        <f t="shared" si="3"/>
        <v>10000</v>
      </c>
      <c r="S28" s="2">
        <f t="shared" si="2"/>
        <v>45000</v>
      </c>
      <c r="T28" s="11">
        <v>39538</v>
      </c>
      <c r="U28" s="2"/>
    </row>
    <row r="29" spans="3:21">
      <c r="C29" s="2">
        <v>20</v>
      </c>
      <c r="D29" s="13" t="s">
        <v>1015</v>
      </c>
      <c r="E29" s="2" t="s">
        <v>325</v>
      </c>
      <c r="F29" s="2" t="s">
        <v>28</v>
      </c>
      <c r="G29" s="2" t="s">
        <v>34</v>
      </c>
      <c r="H29" s="2" t="s">
        <v>29</v>
      </c>
      <c r="I29" s="2" t="s">
        <v>45</v>
      </c>
      <c r="J29" s="2">
        <v>375000</v>
      </c>
      <c r="K29" s="2">
        <v>90000</v>
      </c>
      <c r="L29" s="2">
        <v>10000</v>
      </c>
      <c r="M29" s="2">
        <v>25000</v>
      </c>
      <c r="N29" s="2">
        <f t="shared" si="0"/>
        <v>500000</v>
      </c>
      <c r="O29" s="2" t="s">
        <v>1016</v>
      </c>
      <c r="P29" s="2" t="s">
        <v>365</v>
      </c>
      <c r="Q29" s="2">
        <f t="shared" si="3"/>
        <v>90000</v>
      </c>
      <c r="R29" s="2">
        <f t="shared" si="3"/>
        <v>10000</v>
      </c>
      <c r="S29" s="2">
        <f t="shared" si="2"/>
        <v>100000</v>
      </c>
      <c r="T29" s="11">
        <v>39538</v>
      </c>
      <c r="U29" s="2"/>
    </row>
    <row r="30" spans="3:21">
      <c r="C30" s="2">
        <v>21</v>
      </c>
      <c r="D30" s="13" t="s">
        <v>1017</v>
      </c>
      <c r="E30" s="2" t="s">
        <v>1018</v>
      </c>
      <c r="F30" s="2" t="s">
        <v>28</v>
      </c>
      <c r="G30" s="2" t="s">
        <v>34</v>
      </c>
      <c r="H30" s="2" t="s">
        <v>29</v>
      </c>
      <c r="I30" s="2" t="s">
        <v>1019</v>
      </c>
      <c r="J30" s="2">
        <v>75000</v>
      </c>
      <c r="K30" s="2">
        <v>10000</v>
      </c>
      <c r="L30" s="2">
        <v>10000</v>
      </c>
      <c r="M30" s="2">
        <v>5000</v>
      </c>
      <c r="N30" s="2">
        <f t="shared" si="0"/>
        <v>100000</v>
      </c>
      <c r="O30" s="2" t="s">
        <v>383</v>
      </c>
      <c r="P30" s="2" t="s">
        <v>556</v>
      </c>
      <c r="Q30" s="2">
        <f t="shared" si="3"/>
        <v>10000</v>
      </c>
      <c r="R30" s="2">
        <f t="shared" si="3"/>
        <v>10000</v>
      </c>
      <c r="S30" s="2">
        <f t="shared" si="2"/>
        <v>20000</v>
      </c>
      <c r="T30" s="11">
        <v>39538</v>
      </c>
      <c r="U30" s="2"/>
    </row>
    <row r="31" spans="3:21">
      <c r="C31" s="2">
        <v>22</v>
      </c>
      <c r="D31" s="13" t="s">
        <v>1020</v>
      </c>
      <c r="E31" s="2" t="s">
        <v>1021</v>
      </c>
      <c r="F31" s="2" t="s">
        <v>28</v>
      </c>
      <c r="G31" s="2" t="s">
        <v>34</v>
      </c>
      <c r="H31" s="2" t="s">
        <v>29</v>
      </c>
      <c r="I31" s="2" t="s">
        <v>45</v>
      </c>
      <c r="J31" s="2">
        <v>75000</v>
      </c>
      <c r="K31" s="2">
        <v>10000</v>
      </c>
      <c r="L31" s="2">
        <v>10000</v>
      </c>
      <c r="M31" s="2">
        <v>5000</v>
      </c>
      <c r="N31" s="2">
        <f t="shared" si="0"/>
        <v>100000</v>
      </c>
      <c r="O31" s="2" t="s">
        <v>46</v>
      </c>
      <c r="P31" s="2" t="s">
        <v>946</v>
      </c>
      <c r="Q31" s="2">
        <f t="shared" si="3"/>
        <v>10000</v>
      </c>
      <c r="R31" s="2">
        <f t="shared" si="3"/>
        <v>10000</v>
      </c>
      <c r="S31" s="2">
        <f t="shared" si="2"/>
        <v>20000</v>
      </c>
      <c r="T31" s="11">
        <v>39538</v>
      </c>
      <c r="U31" s="2"/>
    </row>
  </sheetData>
  <mergeCells count="2">
    <mergeCell ref="J5:N5"/>
    <mergeCell ref="Q5:S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B4:T36"/>
  <sheetViews>
    <sheetView workbookViewId="0">
      <pane xSplit="1" ySplit="10" topLeftCell="I11" activePane="bottomRight" state="frozen"/>
      <selection pane="topRight" activeCell="B1" sqref="B1"/>
      <selection pane="bottomLeft" activeCell="A11" sqref="A11"/>
      <selection pane="bottomRight" activeCell="A4" sqref="A4:T10"/>
    </sheetView>
  </sheetViews>
  <sheetFormatPr defaultRowHeight="14.25"/>
  <cols>
    <col min="1" max="1" width="1.28515625" style="1" customWidth="1"/>
    <col min="2" max="2" width="9.140625" style="1"/>
    <col min="3" max="3" width="48.5703125" style="1" customWidth="1"/>
    <col min="4" max="4" width="55.85546875" style="1" customWidth="1"/>
    <col min="5" max="5" width="22.28515625" style="1" customWidth="1"/>
    <col min="6" max="6" width="18.42578125" style="1" customWidth="1"/>
    <col min="7" max="7" width="12" style="1" customWidth="1"/>
    <col min="8" max="8" width="23.140625" style="1" customWidth="1"/>
    <col min="9" max="9" width="14.28515625" style="1" customWidth="1"/>
    <col min="10" max="10" width="11.5703125" style="1" customWidth="1"/>
    <col min="11" max="11" width="10.7109375" style="1" customWidth="1"/>
    <col min="12" max="12" width="19.140625" style="1" customWidth="1"/>
    <col min="13" max="13" width="9.5703125" style="1" customWidth="1"/>
    <col min="14" max="14" width="24.42578125" style="1" customWidth="1"/>
    <col min="15" max="15" width="26.5703125" style="1" customWidth="1"/>
    <col min="16" max="16" width="9.140625" style="1"/>
    <col min="17" max="17" width="11.28515625" style="1" customWidth="1"/>
    <col min="18" max="18" width="9.140625" style="1"/>
    <col min="19" max="19" width="18.140625" style="1" customWidth="1"/>
    <col min="20" max="20" width="9.140625" style="1"/>
    <col min="21" max="21" width="1.5703125" style="1" customWidth="1"/>
    <col min="22" max="16384" width="9.140625" style="1"/>
  </cols>
  <sheetData>
    <row r="4" spans="2:20" ht="18">
      <c r="B4" s="3"/>
      <c r="C4" s="3"/>
      <c r="D4" s="3"/>
      <c r="E4" s="4" t="s">
        <v>0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2:20" ht="15">
      <c r="B5" s="3"/>
      <c r="C5" s="3"/>
      <c r="D5" s="3" t="s">
        <v>23</v>
      </c>
      <c r="E5" s="5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 t="s">
        <v>22</v>
      </c>
      <c r="R5" s="3"/>
    </row>
    <row r="6" spans="2:20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2:20"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32" t="s">
        <v>8</v>
      </c>
      <c r="J7" s="32"/>
      <c r="K7" s="32"/>
      <c r="L7" s="32"/>
      <c r="M7" s="32"/>
      <c r="N7" s="7" t="s">
        <v>16</v>
      </c>
      <c r="O7" s="7" t="s">
        <v>17</v>
      </c>
      <c r="P7" s="32" t="s">
        <v>18</v>
      </c>
      <c r="Q7" s="32"/>
      <c r="R7" s="32"/>
      <c r="S7" s="6" t="s">
        <v>19</v>
      </c>
      <c r="T7" s="7" t="s">
        <v>21</v>
      </c>
    </row>
    <row r="8" spans="2:20">
      <c r="B8" s="8"/>
      <c r="C8" s="8"/>
      <c r="D8" s="8"/>
      <c r="E8" s="8"/>
      <c r="F8" s="8"/>
      <c r="G8" s="8"/>
      <c r="H8" s="8"/>
      <c r="I8" s="6" t="s">
        <v>9</v>
      </c>
      <c r="J8" s="6" t="s">
        <v>10</v>
      </c>
      <c r="K8" s="6" t="s">
        <v>11</v>
      </c>
      <c r="L8" s="6" t="s">
        <v>12</v>
      </c>
      <c r="M8" s="6" t="s">
        <v>14</v>
      </c>
      <c r="N8" s="8"/>
      <c r="O8" s="8"/>
      <c r="P8" s="6" t="s">
        <v>10</v>
      </c>
      <c r="Q8" s="6" t="s">
        <v>11</v>
      </c>
      <c r="R8" s="6" t="s">
        <v>14</v>
      </c>
      <c r="S8" s="6" t="s">
        <v>20</v>
      </c>
      <c r="T8" s="8"/>
    </row>
    <row r="9" spans="2:20">
      <c r="B9" s="9"/>
      <c r="C9" s="9"/>
      <c r="D9" s="9"/>
      <c r="E9" s="9"/>
      <c r="F9" s="9"/>
      <c r="G9" s="9"/>
      <c r="H9" s="9"/>
      <c r="I9" s="6"/>
      <c r="J9" s="6"/>
      <c r="K9" s="6"/>
      <c r="L9" s="6" t="s">
        <v>13</v>
      </c>
      <c r="M9" s="6" t="s">
        <v>15</v>
      </c>
      <c r="N9" s="9"/>
      <c r="O9" s="9"/>
      <c r="P9" s="6" t="s">
        <v>15</v>
      </c>
      <c r="Q9" s="6" t="s">
        <v>15</v>
      </c>
      <c r="R9" s="6" t="s">
        <v>15</v>
      </c>
      <c r="S9" s="6"/>
      <c r="T9" s="9"/>
    </row>
    <row r="10" spans="2:20">
      <c r="B10" s="6">
        <v>1</v>
      </c>
      <c r="C10" s="6">
        <v>2</v>
      </c>
      <c r="D10" s="6">
        <v>3</v>
      </c>
      <c r="E10" s="6">
        <v>4</v>
      </c>
      <c r="F10" s="6">
        <v>5</v>
      </c>
      <c r="G10" s="6">
        <v>6</v>
      </c>
      <c r="H10" s="6">
        <v>7</v>
      </c>
      <c r="I10" s="6">
        <v>8</v>
      </c>
      <c r="J10" s="6">
        <v>9</v>
      </c>
      <c r="K10" s="6">
        <v>10</v>
      </c>
      <c r="L10" s="6">
        <v>11</v>
      </c>
      <c r="M10" s="6">
        <v>12</v>
      </c>
      <c r="N10" s="6">
        <v>13</v>
      </c>
      <c r="O10" s="6">
        <v>14</v>
      </c>
      <c r="P10" s="6">
        <v>15</v>
      </c>
      <c r="Q10" s="6">
        <v>16</v>
      </c>
      <c r="R10" s="6">
        <v>17</v>
      </c>
      <c r="S10" s="6">
        <v>18</v>
      </c>
      <c r="T10" s="6">
        <v>19</v>
      </c>
    </row>
    <row r="11" spans="2:20" ht="18">
      <c r="B11" s="2"/>
      <c r="C11" s="10" t="s">
        <v>24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2:20">
      <c r="B12" s="2">
        <v>1</v>
      </c>
      <c r="C12" s="2" t="s">
        <v>25</v>
      </c>
      <c r="D12" s="2" t="s">
        <v>26</v>
      </c>
      <c r="E12" s="2" t="s">
        <v>28</v>
      </c>
      <c r="F12" s="2" t="s">
        <v>34</v>
      </c>
      <c r="G12" s="2" t="s">
        <v>29</v>
      </c>
      <c r="H12" s="2" t="s">
        <v>35</v>
      </c>
      <c r="I12" s="2">
        <v>75000</v>
      </c>
      <c r="J12" s="2">
        <v>10000</v>
      </c>
      <c r="K12" s="2">
        <v>10000</v>
      </c>
      <c r="L12" s="2">
        <v>5000</v>
      </c>
      <c r="M12" s="2">
        <f>I12+J12+K12+L12</f>
        <v>100000</v>
      </c>
      <c r="N12" s="2" t="s">
        <v>30</v>
      </c>
      <c r="O12" s="2" t="s">
        <v>26</v>
      </c>
      <c r="P12" s="2">
        <v>10000</v>
      </c>
      <c r="Q12" s="2">
        <v>10000</v>
      </c>
      <c r="R12" s="2">
        <f>P12+Q12</f>
        <v>20000</v>
      </c>
      <c r="S12" s="11">
        <v>39598</v>
      </c>
      <c r="T12" s="2"/>
    </row>
    <row r="13" spans="2:20">
      <c r="B13" s="2">
        <v>2</v>
      </c>
      <c r="C13" s="2" t="s">
        <v>31</v>
      </c>
      <c r="D13" s="2" t="s">
        <v>32</v>
      </c>
      <c r="E13" s="2" t="s">
        <v>28</v>
      </c>
      <c r="F13" s="2" t="s">
        <v>34</v>
      </c>
      <c r="G13" s="2" t="s">
        <v>29</v>
      </c>
      <c r="H13" s="2" t="s">
        <v>36</v>
      </c>
      <c r="I13" s="2">
        <v>131250</v>
      </c>
      <c r="J13" s="2">
        <v>25000</v>
      </c>
      <c r="K13" s="2">
        <v>10000</v>
      </c>
      <c r="L13" s="2">
        <v>8750</v>
      </c>
      <c r="M13" s="2">
        <f t="shared" ref="M13:M35" si="0">I13+J13+K13+L13</f>
        <v>175000</v>
      </c>
      <c r="N13" s="2" t="s">
        <v>30</v>
      </c>
      <c r="O13" s="2" t="s">
        <v>33</v>
      </c>
      <c r="P13" s="2">
        <v>25000</v>
      </c>
      <c r="Q13" s="2">
        <v>10000</v>
      </c>
      <c r="R13" s="2">
        <f t="shared" ref="R13:R35" si="1">P13+Q13</f>
        <v>35000</v>
      </c>
      <c r="S13" s="11">
        <v>39660</v>
      </c>
      <c r="T13" s="2"/>
    </row>
    <row r="14" spans="2:20">
      <c r="B14" s="2">
        <v>3</v>
      </c>
      <c r="C14" s="2" t="s">
        <v>37</v>
      </c>
      <c r="D14" s="2" t="s">
        <v>38</v>
      </c>
      <c r="E14" s="2" t="s">
        <v>28</v>
      </c>
      <c r="F14" s="2" t="s">
        <v>34</v>
      </c>
      <c r="G14" s="2" t="s">
        <v>39</v>
      </c>
      <c r="H14" s="2" t="s">
        <v>40</v>
      </c>
      <c r="I14" s="2">
        <v>187500</v>
      </c>
      <c r="J14" s="2">
        <v>40000</v>
      </c>
      <c r="K14" s="2">
        <v>10000</v>
      </c>
      <c r="L14" s="2">
        <v>12500</v>
      </c>
      <c r="M14" s="2">
        <f t="shared" si="0"/>
        <v>250000</v>
      </c>
      <c r="N14" s="2" t="s">
        <v>41</v>
      </c>
      <c r="O14" s="2" t="s">
        <v>42</v>
      </c>
      <c r="P14" s="2">
        <v>40000</v>
      </c>
      <c r="Q14" s="2">
        <v>10000</v>
      </c>
      <c r="R14" s="2">
        <f t="shared" si="1"/>
        <v>50000</v>
      </c>
      <c r="S14" s="11">
        <v>39660</v>
      </c>
      <c r="T14" s="2"/>
    </row>
    <row r="15" spans="2:20">
      <c r="B15" s="2">
        <v>4</v>
      </c>
      <c r="C15" s="2" t="s">
        <v>43</v>
      </c>
      <c r="D15" s="2" t="s">
        <v>44</v>
      </c>
      <c r="E15" s="2" t="s">
        <v>28</v>
      </c>
      <c r="F15" s="2" t="s">
        <v>34</v>
      </c>
      <c r="G15" s="2" t="s">
        <v>29</v>
      </c>
      <c r="H15" s="2" t="s">
        <v>45</v>
      </c>
      <c r="I15" s="2">
        <v>56250</v>
      </c>
      <c r="J15" s="2">
        <v>5000</v>
      </c>
      <c r="K15" s="2">
        <v>10000</v>
      </c>
      <c r="L15" s="2">
        <v>3750</v>
      </c>
      <c r="M15" s="2">
        <f t="shared" si="0"/>
        <v>75000</v>
      </c>
      <c r="N15" s="2" t="s">
        <v>46</v>
      </c>
      <c r="O15" s="2" t="s">
        <v>47</v>
      </c>
      <c r="P15" s="2">
        <v>5000</v>
      </c>
      <c r="Q15" s="2">
        <v>10000</v>
      </c>
      <c r="R15" s="2">
        <f t="shared" si="1"/>
        <v>15000</v>
      </c>
      <c r="S15" s="11">
        <v>39755</v>
      </c>
      <c r="T15" s="2"/>
    </row>
    <row r="16" spans="2:20">
      <c r="B16" s="2">
        <v>5</v>
      </c>
      <c r="C16" s="2" t="s">
        <v>48</v>
      </c>
      <c r="D16" s="2" t="s">
        <v>49</v>
      </c>
      <c r="E16" s="2" t="s">
        <v>28</v>
      </c>
      <c r="F16" s="2" t="s">
        <v>34</v>
      </c>
      <c r="G16" s="2" t="s">
        <v>29</v>
      </c>
      <c r="H16" s="2" t="s">
        <v>50</v>
      </c>
      <c r="I16" s="2">
        <v>64500</v>
      </c>
      <c r="J16" s="2">
        <v>7200</v>
      </c>
      <c r="K16" s="2">
        <v>10000</v>
      </c>
      <c r="L16" s="2">
        <v>4300</v>
      </c>
      <c r="M16" s="2">
        <f t="shared" si="0"/>
        <v>86000</v>
      </c>
      <c r="N16" s="2" t="s">
        <v>30</v>
      </c>
      <c r="O16" s="2" t="s">
        <v>51</v>
      </c>
      <c r="P16" s="2">
        <f>J16</f>
        <v>7200</v>
      </c>
      <c r="Q16" s="2">
        <f>K16</f>
        <v>10000</v>
      </c>
      <c r="R16" s="2">
        <f t="shared" si="1"/>
        <v>17200</v>
      </c>
      <c r="S16" s="11">
        <v>39769</v>
      </c>
      <c r="T16" s="2"/>
    </row>
    <row r="17" spans="2:20">
      <c r="B17" s="2">
        <v>6</v>
      </c>
      <c r="C17" s="2" t="s">
        <v>52</v>
      </c>
      <c r="D17" s="2" t="s">
        <v>53</v>
      </c>
      <c r="E17" s="2" t="s">
        <v>28</v>
      </c>
      <c r="F17" s="2" t="s">
        <v>34</v>
      </c>
      <c r="G17" s="2" t="s">
        <v>29</v>
      </c>
      <c r="H17" s="2" t="s">
        <v>54</v>
      </c>
      <c r="I17" s="2">
        <v>375000</v>
      </c>
      <c r="J17" s="2">
        <v>90000</v>
      </c>
      <c r="K17" s="2">
        <v>10000</v>
      </c>
      <c r="L17" s="2">
        <v>25000</v>
      </c>
      <c r="M17" s="2">
        <f t="shared" si="0"/>
        <v>500000</v>
      </c>
      <c r="N17" s="2" t="s">
        <v>55</v>
      </c>
      <c r="O17" s="2" t="s">
        <v>56</v>
      </c>
      <c r="P17" s="2">
        <f t="shared" ref="P17:P35" si="2">J17</f>
        <v>90000</v>
      </c>
      <c r="Q17" s="2">
        <f t="shared" ref="Q17:Q35" si="3">K17</f>
        <v>10000</v>
      </c>
      <c r="R17" s="2">
        <f t="shared" si="1"/>
        <v>100000</v>
      </c>
      <c r="S17" s="11">
        <v>39770</v>
      </c>
      <c r="T17" s="2"/>
    </row>
    <row r="18" spans="2:20">
      <c r="B18" s="2">
        <v>7</v>
      </c>
      <c r="C18" s="14" t="s">
        <v>57</v>
      </c>
      <c r="D18" s="2" t="s">
        <v>58</v>
      </c>
      <c r="E18" s="2" t="s">
        <v>28</v>
      </c>
      <c r="F18" s="2" t="s">
        <v>34</v>
      </c>
      <c r="G18" s="2" t="s">
        <v>39</v>
      </c>
      <c r="H18" s="2" t="s">
        <v>45</v>
      </c>
      <c r="I18" s="2">
        <v>375000</v>
      </c>
      <c r="J18" s="2">
        <v>90000</v>
      </c>
      <c r="K18" s="2">
        <v>10000</v>
      </c>
      <c r="L18" s="2">
        <v>250000</v>
      </c>
      <c r="M18" s="2">
        <f t="shared" si="0"/>
        <v>725000</v>
      </c>
      <c r="N18" s="2" t="s">
        <v>55</v>
      </c>
      <c r="O18" s="2" t="s">
        <v>56</v>
      </c>
      <c r="P18" s="2">
        <f t="shared" si="2"/>
        <v>90000</v>
      </c>
      <c r="Q18" s="2">
        <f t="shared" si="3"/>
        <v>10000</v>
      </c>
      <c r="R18" s="2">
        <f t="shared" si="1"/>
        <v>100000</v>
      </c>
      <c r="S18" s="11">
        <v>39844</v>
      </c>
      <c r="T18" s="2"/>
    </row>
    <row r="19" spans="2:20">
      <c r="B19" s="2">
        <v>8</v>
      </c>
      <c r="C19" s="2" t="s">
        <v>59</v>
      </c>
      <c r="D19" s="2" t="s">
        <v>60</v>
      </c>
      <c r="E19" s="2" t="s">
        <v>28</v>
      </c>
      <c r="F19" s="2" t="s">
        <v>34</v>
      </c>
      <c r="G19" s="2" t="s">
        <v>29</v>
      </c>
      <c r="H19" s="2" t="s">
        <v>61</v>
      </c>
      <c r="I19" s="2">
        <v>150000</v>
      </c>
      <c r="J19" s="2">
        <v>30000</v>
      </c>
      <c r="K19" s="2">
        <v>10000</v>
      </c>
      <c r="L19" s="2">
        <v>10000</v>
      </c>
      <c r="M19" s="2">
        <f t="shared" si="0"/>
        <v>200000</v>
      </c>
      <c r="N19" s="2" t="s">
        <v>55</v>
      </c>
      <c r="O19" s="2" t="s">
        <v>56</v>
      </c>
      <c r="P19" s="2">
        <f t="shared" si="2"/>
        <v>30000</v>
      </c>
      <c r="Q19" s="2">
        <f t="shared" si="3"/>
        <v>10000</v>
      </c>
      <c r="R19" s="2">
        <f t="shared" si="1"/>
        <v>40000</v>
      </c>
      <c r="S19" s="11">
        <v>39844</v>
      </c>
      <c r="T19" s="2"/>
    </row>
    <row r="20" spans="2:20">
      <c r="B20" s="2">
        <v>9</v>
      </c>
      <c r="C20" s="2" t="s">
        <v>62</v>
      </c>
      <c r="D20" s="2" t="s">
        <v>63</v>
      </c>
      <c r="E20" s="2" t="s">
        <v>28</v>
      </c>
      <c r="F20" s="2" t="s">
        <v>34</v>
      </c>
      <c r="G20" s="2" t="s">
        <v>39</v>
      </c>
      <c r="H20" s="2" t="s">
        <v>64</v>
      </c>
      <c r="I20" s="2">
        <v>75000</v>
      </c>
      <c r="J20" s="2">
        <v>10000</v>
      </c>
      <c r="K20" s="2">
        <v>10000</v>
      </c>
      <c r="L20" s="2">
        <v>5000</v>
      </c>
      <c r="M20" s="2">
        <f t="shared" si="0"/>
        <v>100000</v>
      </c>
      <c r="N20" s="2" t="s">
        <v>41</v>
      </c>
      <c r="O20" s="2" t="s">
        <v>65</v>
      </c>
      <c r="P20" s="2">
        <f t="shared" si="2"/>
        <v>10000</v>
      </c>
      <c r="Q20" s="2">
        <f t="shared" si="3"/>
        <v>10000</v>
      </c>
      <c r="R20" s="2">
        <f t="shared" si="1"/>
        <v>20000</v>
      </c>
      <c r="S20" s="11">
        <v>39844</v>
      </c>
      <c r="T20" s="2"/>
    </row>
    <row r="21" spans="2:20">
      <c r="B21" s="2">
        <v>10</v>
      </c>
      <c r="C21" s="2" t="s">
        <v>66</v>
      </c>
      <c r="D21" s="2" t="s">
        <v>67</v>
      </c>
      <c r="E21" s="2" t="s">
        <v>28</v>
      </c>
      <c r="F21" s="2" t="s">
        <v>34</v>
      </c>
      <c r="G21" s="2" t="s">
        <v>29</v>
      </c>
      <c r="H21" s="2" t="s">
        <v>68</v>
      </c>
      <c r="I21" s="2">
        <v>75000</v>
      </c>
      <c r="J21" s="2">
        <v>10000</v>
      </c>
      <c r="K21" s="2">
        <v>10000</v>
      </c>
      <c r="L21" s="2">
        <v>5000</v>
      </c>
      <c r="M21" s="2">
        <f t="shared" si="0"/>
        <v>100000</v>
      </c>
      <c r="N21" s="2" t="s">
        <v>41</v>
      </c>
      <c r="O21" s="2" t="s">
        <v>42</v>
      </c>
      <c r="P21" s="2">
        <f t="shared" si="2"/>
        <v>10000</v>
      </c>
      <c r="Q21" s="2">
        <f t="shared" si="3"/>
        <v>10000</v>
      </c>
      <c r="R21" s="2">
        <f t="shared" si="1"/>
        <v>20000</v>
      </c>
      <c r="S21" s="11">
        <v>39844</v>
      </c>
      <c r="T21" s="2"/>
    </row>
    <row r="22" spans="2:20">
      <c r="B22" s="2">
        <v>11</v>
      </c>
      <c r="C22" s="2" t="s">
        <v>69</v>
      </c>
      <c r="D22" s="2" t="s">
        <v>70</v>
      </c>
      <c r="E22" s="2" t="s">
        <v>28</v>
      </c>
      <c r="F22" s="2" t="s">
        <v>34</v>
      </c>
      <c r="G22" s="2" t="s">
        <v>29</v>
      </c>
      <c r="H22" s="2" t="s">
        <v>71</v>
      </c>
      <c r="I22" s="2">
        <v>56250</v>
      </c>
      <c r="J22" s="2">
        <v>5000</v>
      </c>
      <c r="K22" s="2">
        <v>10000</v>
      </c>
      <c r="L22" s="2">
        <v>3750</v>
      </c>
      <c r="M22" s="2">
        <f t="shared" si="0"/>
        <v>75000</v>
      </c>
      <c r="N22" s="2" t="s">
        <v>46</v>
      </c>
      <c r="O22" s="2" t="s">
        <v>72</v>
      </c>
      <c r="P22" s="2">
        <f t="shared" si="2"/>
        <v>5000</v>
      </c>
      <c r="Q22" s="2">
        <f t="shared" si="3"/>
        <v>10000</v>
      </c>
      <c r="R22" s="2">
        <f t="shared" si="1"/>
        <v>15000</v>
      </c>
      <c r="S22" s="11">
        <v>39897</v>
      </c>
      <c r="T22" s="2"/>
    </row>
    <row r="23" spans="2:20">
      <c r="B23" s="2">
        <v>12</v>
      </c>
      <c r="C23" s="2" t="s">
        <v>73</v>
      </c>
      <c r="D23" s="2" t="s">
        <v>74</v>
      </c>
      <c r="E23" s="2" t="s">
        <v>28</v>
      </c>
      <c r="F23" s="2" t="s">
        <v>34</v>
      </c>
      <c r="G23" s="2" t="s">
        <v>39</v>
      </c>
      <c r="H23" s="2" t="s">
        <v>45</v>
      </c>
      <c r="I23" s="2">
        <v>56250</v>
      </c>
      <c r="J23" s="2">
        <v>5000</v>
      </c>
      <c r="K23" s="2">
        <v>10000</v>
      </c>
      <c r="L23" s="2">
        <v>3750</v>
      </c>
      <c r="M23" s="2">
        <f t="shared" si="0"/>
        <v>75000</v>
      </c>
      <c r="N23" s="2" t="s">
        <v>30</v>
      </c>
      <c r="O23" s="2" t="s">
        <v>26</v>
      </c>
      <c r="P23" s="2">
        <f t="shared" si="2"/>
        <v>5000</v>
      </c>
      <c r="Q23" s="2">
        <f t="shared" si="3"/>
        <v>10000</v>
      </c>
      <c r="R23" s="2">
        <f t="shared" si="1"/>
        <v>15000</v>
      </c>
      <c r="S23" s="11">
        <v>39897</v>
      </c>
      <c r="T23" s="2"/>
    </row>
    <row r="24" spans="2:20">
      <c r="B24" s="2">
        <v>13</v>
      </c>
      <c r="C24" s="2" t="s">
        <v>75</v>
      </c>
      <c r="D24" s="2" t="s">
        <v>76</v>
      </c>
      <c r="E24" s="2" t="s">
        <v>28</v>
      </c>
      <c r="F24" s="2" t="s">
        <v>34</v>
      </c>
      <c r="G24" s="2" t="s">
        <v>29</v>
      </c>
      <c r="H24" s="2" t="s">
        <v>61</v>
      </c>
      <c r="I24" s="2">
        <v>150000</v>
      </c>
      <c r="J24" s="2">
        <v>30000</v>
      </c>
      <c r="K24" s="2">
        <v>10000</v>
      </c>
      <c r="L24" s="2">
        <v>10000</v>
      </c>
      <c r="M24" s="2">
        <f t="shared" si="0"/>
        <v>200000</v>
      </c>
      <c r="N24" s="2" t="s">
        <v>55</v>
      </c>
      <c r="O24" s="2" t="s">
        <v>56</v>
      </c>
      <c r="P24" s="2">
        <f t="shared" si="2"/>
        <v>30000</v>
      </c>
      <c r="Q24" s="2">
        <f t="shared" si="3"/>
        <v>10000</v>
      </c>
      <c r="R24" s="2">
        <f t="shared" si="1"/>
        <v>40000</v>
      </c>
      <c r="S24" s="11">
        <v>39897</v>
      </c>
      <c r="T24" s="2"/>
    </row>
    <row r="25" spans="2:20">
      <c r="B25" s="2">
        <v>14</v>
      </c>
      <c r="C25" s="2" t="s">
        <v>77</v>
      </c>
      <c r="D25" s="2" t="s">
        <v>78</v>
      </c>
      <c r="E25" s="2" t="s">
        <v>28</v>
      </c>
      <c r="F25" s="2" t="s">
        <v>34</v>
      </c>
      <c r="G25" s="2" t="s">
        <v>29</v>
      </c>
      <c r="H25" s="2" t="s">
        <v>61</v>
      </c>
      <c r="I25" s="2">
        <v>225000</v>
      </c>
      <c r="J25" s="2">
        <v>50000</v>
      </c>
      <c r="K25" s="2">
        <v>10000</v>
      </c>
      <c r="L25" s="2">
        <v>15000</v>
      </c>
      <c r="M25" s="2">
        <f t="shared" si="0"/>
        <v>300000</v>
      </c>
      <c r="N25" s="2" t="s">
        <v>55</v>
      </c>
      <c r="O25" s="2" t="s">
        <v>56</v>
      </c>
      <c r="P25" s="2">
        <f t="shared" si="2"/>
        <v>50000</v>
      </c>
      <c r="Q25" s="2">
        <f t="shared" si="3"/>
        <v>10000</v>
      </c>
      <c r="R25" s="2">
        <f t="shared" si="1"/>
        <v>60000</v>
      </c>
      <c r="S25" s="11">
        <v>39897</v>
      </c>
      <c r="T25" s="2"/>
    </row>
    <row r="26" spans="2:20">
      <c r="B26" s="2">
        <v>15</v>
      </c>
      <c r="C26" s="2" t="s">
        <v>79</v>
      </c>
      <c r="D26" s="2" t="s">
        <v>80</v>
      </c>
      <c r="E26" s="2" t="s">
        <v>28</v>
      </c>
      <c r="F26" s="2" t="s">
        <v>34</v>
      </c>
      <c r="G26" s="2" t="s">
        <v>29</v>
      </c>
      <c r="H26" s="2" t="s">
        <v>81</v>
      </c>
      <c r="I26" s="2">
        <v>150000</v>
      </c>
      <c r="J26" s="2">
        <v>30000</v>
      </c>
      <c r="K26" s="2">
        <v>10000</v>
      </c>
      <c r="L26" s="2">
        <v>10000</v>
      </c>
      <c r="M26" s="2">
        <f t="shared" si="0"/>
        <v>200000</v>
      </c>
      <c r="N26" s="2" t="s">
        <v>46</v>
      </c>
      <c r="O26" s="2" t="s">
        <v>82</v>
      </c>
      <c r="P26" s="2">
        <f t="shared" si="2"/>
        <v>30000</v>
      </c>
      <c r="Q26" s="2">
        <f t="shared" si="3"/>
        <v>10000</v>
      </c>
      <c r="R26" s="2">
        <f t="shared" si="1"/>
        <v>40000</v>
      </c>
      <c r="S26" s="11">
        <v>39897</v>
      </c>
      <c r="T26" s="2"/>
    </row>
    <row r="27" spans="2:20">
      <c r="B27" s="2">
        <v>16</v>
      </c>
      <c r="C27" s="2" t="s">
        <v>83</v>
      </c>
      <c r="D27" s="2" t="s">
        <v>84</v>
      </c>
      <c r="E27" s="2" t="s">
        <v>28</v>
      </c>
      <c r="F27" s="2" t="s">
        <v>34</v>
      </c>
      <c r="G27" s="2" t="s">
        <v>29</v>
      </c>
      <c r="H27" s="2" t="s">
        <v>85</v>
      </c>
      <c r="I27" s="2">
        <v>41250</v>
      </c>
      <c r="J27" s="2">
        <v>1000</v>
      </c>
      <c r="K27" s="2">
        <v>10000</v>
      </c>
      <c r="L27" s="2">
        <v>2750</v>
      </c>
      <c r="M27" s="2">
        <f t="shared" si="0"/>
        <v>55000</v>
      </c>
      <c r="N27" s="2" t="s">
        <v>86</v>
      </c>
      <c r="O27" s="2" t="s">
        <v>87</v>
      </c>
      <c r="P27" s="2">
        <f t="shared" si="2"/>
        <v>1000</v>
      </c>
      <c r="Q27" s="2">
        <f t="shared" si="3"/>
        <v>10000</v>
      </c>
      <c r="R27" s="2">
        <f t="shared" si="1"/>
        <v>11000</v>
      </c>
      <c r="S27" s="11">
        <v>39897</v>
      </c>
      <c r="T27" s="2"/>
    </row>
    <row r="28" spans="2:20">
      <c r="B28" s="2">
        <v>17</v>
      </c>
      <c r="C28" s="2" t="s">
        <v>88</v>
      </c>
      <c r="D28" s="2" t="s">
        <v>89</v>
      </c>
      <c r="E28" s="2" t="s">
        <v>28</v>
      </c>
      <c r="F28" s="2" t="s">
        <v>34</v>
      </c>
      <c r="G28" s="2" t="s">
        <v>29</v>
      </c>
      <c r="H28" s="2" t="s">
        <v>45</v>
      </c>
      <c r="I28" s="2">
        <v>75000</v>
      </c>
      <c r="J28" s="2">
        <v>10000</v>
      </c>
      <c r="K28" s="2">
        <v>10000</v>
      </c>
      <c r="L28" s="2">
        <v>5000</v>
      </c>
      <c r="M28" s="2">
        <f t="shared" si="0"/>
        <v>100000</v>
      </c>
      <c r="N28" s="2" t="s">
        <v>86</v>
      </c>
      <c r="O28" s="2" t="s">
        <v>90</v>
      </c>
      <c r="P28" s="2">
        <f t="shared" si="2"/>
        <v>10000</v>
      </c>
      <c r="Q28" s="2">
        <f t="shared" si="3"/>
        <v>10000</v>
      </c>
      <c r="R28" s="2">
        <f t="shared" si="1"/>
        <v>20000</v>
      </c>
      <c r="S28" s="11">
        <v>39898</v>
      </c>
      <c r="T28" s="2"/>
    </row>
    <row r="29" spans="2:20">
      <c r="B29" s="2">
        <v>18</v>
      </c>
      <c r="C29" s="2" t="s">
        <v>91</v>
      </c>
      <c r="D29" s="2" t="s">
        <v>92</v>
      </c>
      <c r="E29" s="2" t="s">
        <v>28</v>
      </c>
      <c r="F29" s="2" t="s">
        <v>34</v>
      </c>
      <c r="G29" s="2" t="s">
        <v>29</v>
      </c>
      <c r="H29" s="2" t="s">
        <v>93</v>
      </c>
      <c r="I29" s="2">
        <v>112500</v>
      </c>
      <c r="J29" s="2">
        <v>20000</v>
      </c>
      <c r="K29" s="2">
        <v>10000</v>
      </c>
      <c r="L29" s="2">
        <v>7500</v>
      </c>
      <c r="M29" s="2">
        <f t="shared" si="0"/>
        <v>150000</v>
      </c>
      <c r="N29" s="2" t="s">
        <v>86</v>
      </c>
      <c r="O29" s="2" t="s">
        <v>94</v>
      </c>
      <c r="P29" s="2">
        <f t="shared" si="2"/>
        <v>20000</v>
      </c>
      <c r="Q29" s="2">
        <f t="shared" si="3"/>
        <v>10000</v>
      </c>
      <c r="R29" s="2">
        <f t="shared" si="1"/>
        <v>30000</v>
      </c>
      <c r="S29" s="11">
        <v>39897</v>
      </c>
      <c r="T29" s="2"/>
    </row>
    <row r="30" spans="2:20">
      <c r="B30" s="2">
        <v>19</v>
      </c>
      <c r="C30" s="2" t="s">
        <v>95</v>
      </c>
      <c r="D30" s="2" t="s">
        <v>96</v>
      </c>
      <c r="E30" s="2" t="s">
        <v>28</v>
      </c>
      <c r="F30" s="2" t="s">
        <v>34</v>
      </c>
      <c r="G30" s="2" t="s">
        <v>39</v>
      </c>
      <c r="H30" s="2" t="s">
        <v>64</v>
      </c>
      <c r="I30" s="2">
        <v>75000</v>
      </c>
      <c r="J30" s="2">
        <v>10000</v>
      </c>
      <c r="K30" s="2">
        <v>10000</v>
      </c>
      <c r="L30" s="2">
        <v>5000</v>
      </c>
      <c r="M30" s="2">
        <f t="shared" si="0"/>
        <v>100000</v>
      </c>
      <c r="N30" s="2" t="s">
        <v>55</v>
      </c>
      <c r="O30" s="2" t="s">
        <v>97</v>
      </c>
      <c r="P30" s="2">
        <f t="shared" si="2"/>
        <v>10000</v>
      </c>
      <c r="Q30" s="2">
        <f t="shared" si="3"/>
        <v>10000</v>
      </c>
      <c r="R30" s="2">
        <f t="shared" si="1"/>
        <v>20000</v>
      </c>
      <c r="S30" s="11">
        <v>39898</v>
      </c>
      <c r="T30" s="2"/>
    </row>
    <row r="31" spans="2:20">
      <c r="B31" s="2">
        <v>20</v>
      </c>
      <c r="C31" s="2" t="s">
        <v>98</v>
      </c>
      <c r="D31" s="2" t="s">
        <v>99</v>
      </c>
      <c r="E31" s="2" t="s">
        <v>28</v>
      </c>
      <c r="F31" s="2" t="s">
        <v>34</v>
      </c>
      <c r="G31" s="2" t="s">
        <v>39</v>
      </c>
      <c r="H31" s="2" t="s">
        <v>100</v>
      </c>
      <c r="I31" s="2">
        <v>75000</v>
      </c>
      <c r="J31" s="2">
        <v>10000</v>
      </c>
      <c r="K31" s="2">
        <v>10000</v>
      </c>
      <c r="L31" s="2">
        <v>5000</v>
      </c>
      <c r="M31" s="2">
        <f t="shared" si="0"/>
        <v>100000</v>
      </c>
      <c r="N31" s="2" t="s">
        <v>46</v>
      </c>
      <c r="O31" s="2" t="s">
        <v>33</v>
      </c>
      <c r="P31" s="2">
        <f t="shared" si="2"/>
        <v>10000</v>
      </c>
      <c r="Q31" s="2">
        <f t="shared" si="3"/>
        <v>10000</v>
      </c>
      <c r="R31" s="2">
        <f t="shared" si="1"/>
        <v>20000</v>
      </c>
      <c r="S31" s="11">
        <v>39898</v>
      </c>
      <c r="T31" s="2"/>
    </row>
    <row r="32" spans="2:20">
      <c r="B32" s="2">
        <v>21</v>
      </c>
      <c r="C32" s="2" t="s">
        <v>101</v>
      </c>
      <c r="D32" s="2" t="s">
        <v>102</v>
      </c>
      <c r="E32" s="2" t="s">
        <v>28</v>
      </c>
      <c r="F32" s="2" t="s">
        <v>34</v>
      </c>
      <c r="G32" s="2" t="s">
        <v>29</v>
      </c>
      <c r="H32" s="2" t="s">
        <v>103</v>
      </c>
      <c r="I32" s="2">
        <v>112500</v>
      </c>
      <c r="J32" s="2">
        <v>20000</v>
      </c>
      <c r="K32" s="2">
        <v>10000</v>
      </c>
      <c r="L32" s="2">
        <v>7500</v>
      </c>
      <c r="M32" s="2">
        <f t="shared" si="0"/>
        <v>150000</v>
      </c>
      <c r="N32" s="2" t="s">
        <v>104</v>
      </c>
      <c r="O32" s="2" t="s">
        <v>105</v>
      </c>
      <c r="P32" s="2">
        <f t="shared" si="2"/>
        <v>20000</v>
      </c>
      <c r="Q32" s="2">
        <f t="shared" si="3"/>
        <v>10000</v>
      </c>
      <c r="R32" s="2">
        <f t="shared" si="1"/>
        <v>30000</v>
      </c>
      <c r="S32" s="11">
        <v>39898</v>
      </c>
      <c r="T32" s="2"/>
    </row>
    <row r="33" spans="2:20">
      <c r="B33" s="2">
        <v>22</v>
      </c>
      <c r="C33" s="2" t="s">
        <v>106</v>
      </c>
      <c r="D33" s="2" t="s">
        <v>107</v>
      </c>
      <c r="E33" s="2" t="s">
        <v>28</v>
      </c>
      <c r="F33" s="2" t="s">
        <v>34</v>
      </c>
      <c r="G33" s="2" t="s">
        <v>29</v>
      </c>
      <c r="H33" s="2" t="s">
        <v>45</v>
      </c>
      <c r="I33" s="2">
        <v>75000</v>
      </c>
      <c r="J33" s="2">
        <v>10000</v>
      </c>
      <c r="K33" s="2">
        <v>10000</v>
      </c>
      <c r="L33" s="2">
        <v>5000</v>
      </c>
      <c r="M33" s="2">
        <f t="shared" si="0"/>
        <v>100000</v>
      </c>
      <c r="N33" s="2" t="s">
        <v>41</v>
      </c>
      <c r="O33" s="2" t="s">
        <v>108</v>
      </c>
      <c r="P33" s="2">
        <f t="shared" si="2"/>
        <v>10000</v>
      </c>
      <c r="Q33" s="2">
        <f t="shared" si="3"/>
        <v>10000</v>
      </c>
      <c r="R33" s="2">
        <f t="shared" si="1"/>
        <v>20000</v>
      </c>
      <c r="S33" s="11">
        <v>39898</v>
      </c>
      <c r="T33" s="2"/>
    </row>
    <row r="34" spans="2:20">
      <c r="B34" s="2">
        <v>23</v>
      </c>
      <c r="C34" s="2" t="s">
        <v>109</v>
      </c>
      <c r="D34" s="2" t="s">
        <v>110</v>
      </c>
      <c r="E34" s="2" t="s">
        <v>28</v>
      </c>
      <c r="F34" s="2" t="s">
        <v>34</v>
      </c>
      <c r="G34" s="2" t="s">
        <v>29</v>
      </c>
      <c r="H34" s="2" t="s">
        <v>111</v>
      </c>
      <c r="I34" s="2">
        <v>225000</v>
      </c>
      <c r="J34" s="2">
        <v>50000</v>
      </c>
      <c r="K34" s="2">
        <v>10000</v>
      </c>
      <c r="L34" s="2">
        <v>15000</v>
      </c>
      <c r="M34" s="2">
        <f t="shared" si="0"/>
        <v>300000</v>
      </c>
      <c r="N34" s="2" t="s">
        <v>55</v>
      </c>
      <c r="O34" s="2" t="s">
        <v>56</v>
      </c>
      <c r="P34" s="2">
        <f t="shared" si="2"/>
        <v>50000</v>
      </c>
      <c r="Q34" s="2">
        <f t="shared" si="3"/>
        <v>10000</v>
      </c>
      <c r="R34" s="2">
        <f t="shared" si="1"/>
        <v>60000</v>
      </c>
      <c r="S34" s="11">
        <v>39898</v>
      </c>
      <c r="T34" s="2"/>
    </row>
    <row r="35" spans="2:20">
      <c r="B35" s="2">
        <v>24</v>
      </c>
      <c r="C35" s="2" t="s">
        <v>112</v>
      </c>
      <c r="D35" s="2" t="s">
        <v>113</v>
      </c>
      <c r="E35" s="2" t="s">
        <v>28</v>
      </c>
      <c r="F35" s="2" t="s">
        <v>34</v>
      </c>
      <c r="G35" s="2" t="s">
        <v>29</v>
      </c>
      <c r="H35" s="2" t="s">
        <v>54</v>
      </c>
      <c r="I35" s="2">
        <v>75000</v>
      </c>
      <c r="J35" s="2">
        <v>10000</v>
      </c>
      <c r="K35" s="2">
        <v>10000</v>
      </c>
      <c r="L35" s="2">
        <v>5000</v>
      </c>
      <c r="M35" s="2">
        <f t="shared" si="0"/>
        <v>100000</v>
      </c>
      <c r="N35" s="2" t="s">
        <v>114</v>
      </c>
      <c r="O35" s="2" t="s">
        <v>115</v>
      </c>
      <c r="P35" s="2">
        <f t="shared" si="2"/>
        <v>10000</v>
      </c>
      <c r="Q35" s="2">
        <f t="shared" si="3"/>
        <v>10000</v>
      </c>
      <c r="R35" s="2">
        <f t="shared" si="1"/>
        <v>20000</v>
      </c>
      <c r="S35" s="11">
        <v>39898</v>
      </c>
      <c r="T35" s="2"/>
    </row>
    <row r="36" spans="2:20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</sheetData>
  <mergeCells count="2">
    <mergeCell ref="I7:M7"/>
    <mergeCell ref="P7:R7"/>
  </mergeCells>
  <pageMargins left="0.7" right="0.7" top="0.75" bottom="0.75" header="0.3" footer="0.3"/>
  <pageSetup paperSize="9" orientation="landscape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B2:U33"/>
  <sheetViews>
    <sheetView workbookViewId="0">
      <selection activeCell="A9" sqref="A9:XFD9"/>
    </sheetView>
  </sheetViews>
  <sheetFormatPr defaultRowHeight="15"/>
  <sheetData>
    <row r="2" spans="2:21" ht="18">
      <c r="B2" s="1"/>
      <c r="C2" s="3"/>
      <c r="D2" s="3"/>
      <c r="E2" s="3"/>
      <c r="F2" s="4" t="s">
        <v>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1"/>
      <c r="U2" s="1"/>
    </row>
    <row r="3" spans="2:21" ht="15.75">
      <c r="B3" s="1"/>
      <c r="C3" s="3"/>
      <c r="D3" s="3"/>
      <c r="E3" s="3" t="s">
        <v>23</v>
      </c>
      <c r="F3" s="5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 t="s">
        <v>22</v>
      </c>
      <c r="S3" s="3"/>
      <c r="T3" s="1"/>
      <c r="U3" s="1"/>
    </row>
    <row r="4" spans="2:21"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1"/>
      <c r="U4" s="1"/>
    </row>
    <row r="5" spans="2:21">
      <c r="B5" s="1"/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32" t="s">
        <v>8</v>
      </c>
      <c r="K5" s="32"/>
      <c r="L5" s="32"/>
      <c r="M5" s="32"/>
      <c r="N5" s="32"/>
      <c r="O5" s="7" t="s">
        <v>16</v>
      </c>
      <c r="P5" s="7" t="s">
        <v>17</v>
      </c>
      <c r="Q5" s="32" t="s">
        <v>18</v>
      </c>
      <c r="R5" s="32"/>
      <c r="S5" s="32"/>
      <c r="T5" s="30" t="s">
        <v>19</v>
      </c>
      <c r="U5" s="7" t="s">
        <v>21</v>
      </c>
    </row>
    <row r="6" spans="2:21">
      <c r="B6" s="1"/>
      <c r="C6" s="8"/>
      <c r="D6" s="8"/>
      <c r="E6" s="8"/>
      <c r="F6" s="8"/>
      <c r="G6" s="8"/>
      <c r="H6" s="8"/>
      <c r="I6" s="8"/>
      <c r="J6" s="30" t="s">
        <v>9</v>
      </c>
      <c r="K6" s="30" t="s">
        <v>10</v>
      </c>
      <c r="L6" s="30" t="s">
        <v>11</v>
      </c>
      <c r="M6" s="30" t="s">
        <v>12</v>
      </c>
      <c r="N6" s="30" t="s">
        <v>14</v>
      </c>
      <c r="O6" s="8"/>
      <c r="P6" s="8"/>
      <c r="Q6" s="30" t="s">
        <v>10</v>
      </c>
      <c r="R6" s="30" t="s">
        <v>11</v>
      </c>
      <c r="S6" s="30" t="s">
        <v>14</v>
      </c>
      <c r="T6" s="30" t="s">
        <v>20</v>
      </c>
      <c r="U6" s="8"/>
    </row>
    <row r="7" spans="2:21">
      <c r="B7" s="1"/>
      <c r="C7" s="9"/>
      <c r="D7" s="9"/>
      <c r="E7" s="9"/>
      <c r="F7" s="9"/>
      <c r="G7" s="9"/>
      <c r="H7" s="9"/>
      <c r="I7" s="9"/>
      <c r="J7" s="30"/>
      <c r="K7" s="30"/>
      <c r="L7" s="30"/>
      <c r="M7" s="30" t="s">
        <v>13</v>
      </c>
      <c r="N7" s="30" t="s">
        <v>15</v>
      </c>
      <c r="O7" s="9"/>
      <c r="P7" s="9"/>
      <c r="Q7" s="30" t="s">
        <v>15</v>
      </c>
      <c r="R7" s="30" t="s">
        <v>15</v>
      </c>
      <c r="S7" s="30" t="s">
        <v>15</v>
      </c>
      <c r="T7" s="30"/>
      <c r="U7" s="9"/>
    </row>
    <row r="8" spans="2:21">
      <c r="B8" s="1"/>
      <c r="C8" s="30">
        <v>1</v>
      </c>
      <c r="D8" s="30">
        <v>2</v>
      </c>
      <c r="E8" s="30">
        <v>3</v>
      </c>
      <c r="F8" s="30">
        <v>4</v>
      </c>
      <c r="G8" s="30">
        <v>5</v>
      </c>
      <c r="H8" s="30">
        <v>6</v>
      </c>
      <c r="I8" s="30">
        <v>7</v>
      </c>
      <c r="J8" s="30">
        <v>8</v>
      </c>
      <c r="K8" s="30">
        <v>9</v>
      </c>
      <c r="L8" s="30">
        <v>10</v>
      </c>
      <c r="M8" s="30">
        <v>11</v>
      </c>
      <c r="N8" s="30">
        <v>12</v>
      </c>
      <c r="O8" s="30">
        <v>13</v>
      </c>
      <c r="P8" s="30">
        <v>14</v>
      </c>
      <c r="Q8" s="30">
        <v>15</v>
      </c>
      <c r="R8" s="30">
        <v>16</v>
      </c>
      <c r="S8" s="30">
        <v>17</v>
      </c>
      <c r="T8" s="30">
        <v>18</v>
      </c>
      <c r="U8" s="30">
        <v>19</v>
      </c>
    </row>
    <row r="9" spans="2:21">
      <c r="C9" s="2"/>
      <c r="D9" s="12" t="s">
        <v>116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2:21">
      <c r="C10" s="2">
        <v>1</v>
      </c>
      <c r="D10" s="13" t="s">
        <v>117</v>
      </c>
      <c r="E10" s="2" t="s">
        <v>110</v>
      </c>
      <c r="F10" s="2" t="s">
        <v>28</v>
      </c>
      <c r="G10" s="2" t="s">
        <v>34</v>
      </c>
      <c r="H10" s="2" t="s">
        <v>29</v>
      </c>
      <c r="I10" s="2" t="s">
        <v>118</v>
      </c>
      <c r="J10" s="2">
        <v>90000</v>
      </c>
      <c r="K10" s="2">
        <v>14000</v>
      </c>
      <c r="L10" s="2">
        <v>10000</v>
      </c>
      <c r="M10" s="2">
        <v>6000</v>
      </c>
      <c r="N10" s="2">
        <f t="shared" ref="N10:N33" si="0">J10+K10+L10+M10</f>
        <v>120000</v>
      </c>
      <c r="O10" s="2" t="s">
        <v>55</v>
      </c>
      <c r="P10" s="2" t="s">
        <v>56</v>
      </c>
      <c r="Q10" s="2">
        <f t="shared" ref="Q10:R25" si="1">K10</f>
        <v>14000</v>
      </c>
      <c r="R10" s="2">
        <f t="shared" si="1"/>
        <v>10000</v>
      </c>
      <c r="S10" s="2">
        <f t="shared" ref="S10:S33" si="2">Q10+R10</f>
        <v>24000</v>
      </c>
      <c r="T10" s="11">
        <v>39948</v>
      </c>
      <c r="U10" s="2"/>
    </row>
    <row r="11" spans="2:21">
      <c r="C11" s="2">
        <v>2</v>
      </c>
      <c r="D11" s="13" t="s">
        <v>119</v>
      </c>
      <c r="E11" s="2" t="s">
        <v>107</v>
      </c>
      <c r="F11" s="2" t="s">
        <v>28</v>
      </c>
      <c r="G11" s="2" t="s">
        <v>34</v>
      </c>
      <c r="H11" s="2" t="s">
        <v>29</v>
      </c>
      <c r="I11" s="2" t="s">
        <v>120</v>
      </c>
      <c r="J11" s="2">
        <v>75000</v>
      </c>
      <c r="K11" s="2">
        <v>10000</v>
      </c>
      <c r="L11" s="2">
        <v>10000</v>
      </c>
      <c r="M11" s="2">
        <v>5000</v>
      </c>
      <c r="N11" s="2">
        <f t="shared" si="0"/>
        <v>100000</v>
      </c>
      <c r="O11" s="2" t="s">
        <v>104</v>
      </c>
      <c r="P11" s="2" t="s">
        <v>121</v>
      </c>
      <c r="Q11" s="2">
        <f t="shared" si="1"/>
        <v>10000</v>
      </c>
      <c r="R11" s="2">
        <f t="shared" si="1"/>
        <v>10000</v>
      </c>
      <c r="S11" s="2">
        <f t="shared" si="2"/>
        <v>20000</v>
      </c>
      <c r="T11" s="11">
        <v>39948</v>
      </c>
      <c r="U11" s="2"/>
    </row>
    <row r="12" spans="2:21">
      <c r="C12" s="2">
        <v>3</v>
      </c>
      <c r="D12" s="13" t="s">
        <v>122</v>
      </c>
      <c r="E12" s="2" t="s">
        <v>123</v>
      </c>
      <c r="F12" s="2" t="s">
        <v>28</v>
      </c>
      <c r="G12" s="2" t="s">
        <v>34</v>
      </c>
      <c r="H12" s="2" t="s">
        <v>29</v>
      </c>
      <c r="I12" s="2" t="s">
        <v>61</v>
      </c>
      <c r="J12" s="2">
        <v>150000</v>
      </c>
      <c r="K12" s="2">
        <v>30000</v>
      </c>
      <c r="L12" s="2">
        <v>10000</v>
      </c>
      <c r="M12" s="2">
        <v>10000</v>
      </c>
      <c r="N12" s="2">
        <f t="shared" si="0"/>
        <v>200000</v>
      </c>
      <c r="O12" s="2" t="s">
        <v>55</v>
      </c>
      <c r="P12" s="2" t="s">
        <v>56</v>
      </c>
      <c r="Q12" s="2">
        <f t="shared" si="1"/>
        <v>30000</v>
      </c>
      <c r="R12" s="2">
        <f t="shared" si="1"/>
        <v>10000</v>
      </c>
      <c r="S12" s="2">
        <f t="shared" si="2"/>
        <v>40000</v>
      </c>
      <c r="T12" s="11">
        <v>39948</v>
      </c>
      <c r="U12" s="2"/>
    </row>
    <row r="13" spans="2:21">
      <c r="C13" s="2">
        <v>4</v>
      </c>
      <c r="D13" s="13" t="s">
        <v>124</v>
      </c>
      <c r="E13" s="2" t="s">
        <v>125</v>
      </c>
      <c r="F13" s="2" t="s">
        <v>28</v>
      </c>
      <c r="G13" s="2" t="s">
        <v>34</v>
      </c>
      <c r="H13" s="2" t="s">
        <v>29</v>
      </c>
      <c r="I13" s="2" t="s">
        <v>120</v>
      </c>
      <c r="J13" s="2">
        <v>150000</v>
      </c>
      <c r="K13" s="2">
        <v>30000</v>
      </c>
      <c r="L13" s="2">
        <v>10000</v>
      </c>
      <c r="M13" s="2">
        <v>10000</v>
      </c>
      <c r="N13" s="2">
        <f t="shared" si="0"/>
        <v>200000</v>
      </c>
      <c r="O13" s="2" t="s">
        <v>55</v>
      </c>
      <c r="P13" s="2" t="s">
        <v>56</v>
      </c>
      <c r="Q13" s="2">
        <f t="shared" si="1"/>
        <v>30000</v>
      </c>
      <c r="R13" s="2">
        <f t="shared" si="1"/>
        <v>10000</v>
      </c>
      <c r="S13" s="2">
        <f t="shared" si="2"/>
        <v>40000</v>
      </c>
      <c r="T13" s="11">
        <v>39948</v>
      </c>
      <c r="U13" s="2"/>
    </row>
    <row r="14" spans="2:21">
      <c r="C14" s="2">
        <v>5</v>
      </c>
      <c r="D14" s="13" t="s">
        <v>126</v>
      </c>
      <c r="E14" s="2" t="s">
        <v>127</v>
      </c>
      <c r="F14" s="2" t="s">
        <v>28</v>
      </c>
      <c r="G14" s="2" t="s">
        <v>34</v>
      </c>
      <c r="H14" s="2" t="s">
        <v>39</v>
      </c>
      <c r="I14" s="2" t="s">
        <v>45</v>
      </c>
      <c r="J14" s="2">
        <v>75000</v>
      </c>
      <c r="K14" s="2">
        <v>10000</v>
      </c>
      <c r="L14" s="2">
        <v>10000</v>
      </c>
      <c r="M14" s="2">
        <v>5000</v>
      </c>
      <c r="N14" s="2">
        <f t="shared" si="0"/>
        <v>100000</v>
      </c>
      <c r="O14" s="2" t="s">
        <v>55</v>
      </c>
      <c r="P14" s="2" t="s">
        <v>128</v>
      </c>
      <c r="Q14" s="2">
        <f t="shared" si="1"/>
        <v>10000</v>
      </c>
      <c r="R14" s="2">
        <f t="shared" si="1"/>
        <v>10000</v>
      </c>
      <c r="S14" s="2">
        <f t="shared" si="2"/>
        <v>20000</v>
      </c>
      <c r="T14" s="11">
        <v>39948</v>
      </c>
      <c r="U14" s="2"/>
    </row>
    <row r="15" spans="2:21">
      <c r="C15" s="2">
        <v>6</v>
      </c>
      <c r="D15" s="13" t="s">
        <v>129</v>
      </c>
      <c r="E15" s="2" t="s">
        <v>130</v>
      </c>
      <c r="F15" s="2" t="s">
        <v>28</v>
      </c>
      <c r="G15" s="2" t="s">
        <v>34</v>
      </c>
      <c r="H15" s="2" t="s">
        <v>29</v>
      </c>
      <c r="I15" s="2" t="s">
        <v>45</v>
      </c>
      <c r="J15" s="2">
        <v>75000</v>
      </c>
      <c r="K15" s="2">
        <v>10000</v>
      </c>
      <c r="L15" s="2">
        <v>10000</v>
      </c>
      <c r="M15" s="2">
        <v>5000</v>
      </c>
      <c r="N15" s="2">
        <f t="shared" si="0"/>
        <v>100000</v>
      </c>
      <c r="O15" s="2" t="s">
        <v>55</v>
      </c>
      <c r="P15" s="2" t="s">
        <v>128</v>
      </c>
      <c r="Q15" s="2">
        <f t="shared" si="1"/>
        <v>10000</v>
      </c>
      <c r="R15" s="2">
        <f t="shared" si="1"/>
        <v>10000</v>
      </c>
      <c r="S15" s="2">
        <f t="shared" si="2"/>
        <v>20000</v>
      </c>
      <c r="T15" s="11">
        <v>39948</v>
      </c>
      <c r="U15" s="2"/>
    </row>
    <row r="16" spans="2:21">
      <c r="C16" s="2">
        <v>7</v>
      </c>
      <c r="D16" s="13" t="s">
        <v>131</v>
      </c>
      <c r="E16" s="2" t="s">
        <v>132</v>
      </c>
      <c r="F16" s="2" t="s">
        <v>28</v>
      </c>
      <c r="G16" s="2" t="s">
        <v>34</v>
      </c>
      <c r="H16" s="2" t="s">
        <v>29</v>
      </c>
      <c r="I16" s="2" t="s">
        <v>45</v>
      </c>
      <c r="J16" s="2">
        <v>75000</v>
      </c>
      <c r="K16" s="2">
        <v>10000</v>
      </c>
      <c r="L16" s="2">
        <v>10000</v>
      </c>
      <c r="M16" s="2">
        <v>5000</v>
      </c>
      <c r="N16" s="2">
        <f t="shared" si="0"/>
        <v>100000</v>
      </c>
      <c r="O16" s="2" t="s">
        <v>30</v>
      </c>
      <c r="P16" s="2" t="s">
        <v>133</v>
      </c>
      <c r="Q16" s="2">
        <f t="shared" si="1"/>
        <v>10000</v>
      </c>
      <c r="R16" s="2">
        <f t="shared" si="1"/>
        <v>10000</v>
      </c>
      <c r="S16" s="2">
        <f t="shared" si="2"/>
        <v>20000</v>
      </c>
      <c r="T16" s="11">
        <v>39974</v>
      </c>
      <c r="U16" s="2"/>
    </row>
    <row r="17" spans="3:21">
      <c r="C17" s="2">
        <v>8</v>
      </c>
      <c r="D17" s="13" t="s">
        <v>134</v>
      </c>
      <c r="E17" s="2" t="s">
        <v>135</v>
      </c>
      <c r="F17" s="2" t="s">
        <v>28</v>
      </c>
      <c r="G17" s="2" t="s">
        <v>34</v>
      </c>
      <c r="H17" s="2" t="s">
        <v>39</v>
      </c>
      <c r="I17" s="2" t="s">
        <v>45</v>
      </c>
      <c r="J17" s="2">
        <v>75000</v>
      </c>
      <c r="K17" s="2">
        <v>10000</v>
      </c>
      <c r="L17" s="2">
        <v>10000</v>
      </c>
      <c r="M17" s="2">
        <v>5000</v>
      </c>
      <c r="N17" s="2">
        <f t="shared" si="0"/>
        <v>100000</v>
      </c>
      <c r="O17" s="2" t="s">
        <v>55</v>
      </c>
      <c r="P17" s="2" t="s">
        <v>128</v>
      </c>
      <c r="Q17" s="2">
        <f t="shared" si="1"/>
        <v>10000</v>
      </c>
      <c r="R17" s="2">
        <f t="shared" si="1"/>
        <v>10000</v>
      </c>
      <c r="S17" s="2">
        <f t="shared" si="2"/>
        <v>20000</v>
      </c>
      <c r="T17" s="11">
        <v>39974</v>
      </c>
      <c r="U17" s="2"/>
    </row>
    <row r="18" spans="3:21">
      <c r="C18" s="2">
        <v>9</v>
      </c>
      <c r="D18" s="13" t="s">
        <v>136</v>
      </c>
      <c r="E18" s="2" t="s">
        <v>110</v>
      </c>
      <c r="F18" s="2" t="s">
        <v>28</v>
      </c>
      <c r="G18" s="2" t="s">
        <v>34</v>
      </c>
      <c r="H18" s="2" t="s">
        <v>29</v>
      </c>
      <c r="I18" s="2" t="s">
        <v>61</v>
      </c>
      <c r="J18" s="2">
        <v>75000</v>
      </c>
      <c r="K18" s="2">
        <v>10000</v>
      </c>
      <c r="L18" s="2">
        <v>10000</v>
      </c>
      <c r="M18" s="2">
        <v>5000</v>
      </c>
      <c r="N18" s="2">
        <f t="shared" si="0"/>
        <v>100000</v>
      </c>
      <c r="O18" s="2" t="s">
        <v>55</v>
      </c>
      <c r="P18" s="2" t="s">
        <v>128</v>
      </c>
      <c r="Q18" s="2">
        <f t="shared" si="1"/>
        <v>10000</v>
      </c>
      <c r="R18" s="2">
        <f t="shared" si="1"/>
        <v>10000</v>
      </c>
      <c r="S18" s="2">
        <f t="shared" si="2"/>
        <v>20000</v>
      </c>
      <c r="T18" s="11">
        <v>40001</v>
      </c>
      <c r="U18" s="2"/>
    </row>
    <row r="19" spans="3:21">
      <c r="C19" s="2">
        <v>10</v>
      </c>
      <c r="D19" s="13" t="s">
        <v>137</v>
      </c>
      <c r="E19" s="2" t="s">
        <v>138</v>
      </c>
      <c r="F19" s="2" t="s">
        <v>28</v>
      </c>
      <c r="G19" s="2" t="s">
        <v>34</v>
      </c>
      <c r="H19" s="2" t="s">
        <v>29</v>
      </c>
      <c r="I19" s="2" t="s">
        <v>139</v>
      </c>
      <c r="J19" s="2">
        <v>75000</v>
      </c>
      <c r="K19" s="2">
        <v>10000</v>
      </c>
      <c r="L19" s="2">
        <v>10000</v>
      </c>
      <c r="M19" s="2">
        <v>5000</v>
      </c>
      <c r="N19" s="2">
        <f t="shared" si="0"/>
        <v>100000</v>
      </c>
      <c r="O19" s="2" t="s">
        <v>46</v>
      </c>
      <c r="P19" s="2" t="s">
        <v>140</v>
      </c>
      <c r="Q19" s="2">
        <f t="shared" si="1"/>
        <v>10000</v>
      </c>
      <c r="R19" s="2">
        <f t="shared" si="1"/>
        <v>10000</v>
      </c>
      <c r="S19" s="2">
        <f t="shared" si="2"/>
        <v>20000</v>
      </c>
      <c r="T19" s="11">
        <v>40004</v>
      </c>
      <c r="U19" s="2"/>
    </row>
    <row r="20" spans="3:21">
      <c r="C20" s="2">
        <v>11</v>
      </c>
      <c r="D20" s="13" t="s">
        <v>141</v>
      </c>
      <c r="E20" s="2" t="s">
        <v>142</v>
      </c>
      <c r="F20" s="2" t="s">
        <v>28</v>
      </c>
      <c r="G20" s="2" t="s">
        <v>34</v>
      </c>
      <c r="H20" s="2" t="s">
        <v>29</v>
      </c>
      <c r="I20" s="2" t="s">
        <v>143</v>
      </c>
      <c r="J20" s="2">
        <v>150000</v>
      </c>
      <c r="K20" s="2">
        <v>30000</v>
      </c>
      <c r="L20" s="2">
        <v>10000</v>
      </c>
      <c r="M20" s="2">
        <v>10000</v>
      </c>
      <c r="N20" s="2">
        <f t="shared" si="0"/>
        <v>200000</v>
      </c>
      <c r="O20" s="2" t="s">
        <v>144</v>
      </c>
      <c r="P20" s="2" t="s">
        <v>145</v>
      </c>
      <c r="Q20" s="2">
        <f t="shared" si="1"/>
        <v>30000</v>
      </c>
      <c r="R20" s="2">
        <f t="shared" si="1"/>
        <v>10000</v>
      </c>
      <c r="S20" s="2">
        <f t="shared" si="2"/>
        <v>40000</v>
      </c>
      <c r="T20" s="11">
        <v>40008</v>
      </c>
      <c r="U20" s="2"/>
    </row>
    <row r="21" spans="3:21">
      <c r="C21" s="2">
        <v>12</v>
      </c>
      <c r="D21" s="13" t="s">
        <v>146</v>
      </c>
      <c r="E21" s="2" t="s">
        <v>147</v>
      </c>
      <c r="F21" s="2" t="s">
        <v>28</v>
      </c>
      <c r="G21" s="2" t="s">
        <v>34</v>
      </c>
      <c r="H21" s="2" t="s">
        <v>29</v>
      </c>
      <c r="I21" s="2" t="s">
        <v>148</v>
      </c>
      <c r="J21" s="2">
        <v>150000</v>
      </c>
      <c r="K21" s="2">
        <v>30000</v>
      </c>
      <c r="L21" s="2">
        <v>10000</v>
      </c>
      <c r="M21" s="2">
        <v>10000</v>
      </c>
      <c r="N21" s="2">
        <f t="shared" si="0"/>
        <v>200000</v>
      </c>
      <c r="O21" s="2" t="s">
        <v>114</v>
      </c>
      <c r="P21" s="2" t="s">
        <v>115</v>
      </c>
      <c r="Q21" s="2">
        <f t="shared" si="1"/>
        <v>30000</v>
      </c>
      <c r="R21" s="2">
        <f t="shared" si="1"/>
        <v>10000</v>
      </c>
      <c r="S21" s="2">
        <f t="shared" si="2"/>
        <v>40000</v>
      </c>
      <c r="T21" s="11">
        <v>40012</v>
      </c>
      <c r="U21" s="2"/>
    </row>
    <row r="22" spans="3:21">
      <c r="C22" s="2">
        <v>13</v>
      </c>
      <c r="D22" s="13" t="s">
        <v>149</v>
      </c>
      <c r="E22" s="2" t="s">
        <v>150</v>
      </c>
      <c r="F22" s="2" t="s">
        <v>28</v>
      </c>
      <c r="G22" s="2" t="s">
        <v>34</v>
      </c>
      <c r="H22" s="2" t="s">
        <v>29</v>
      </c>
      <c r="I22" s="2" t="s">
        <v>151</v>
      </c>
      <c r="J22" s="2">
        <v>375000</v>
      </c>
      <c r="K22" s="2">
        <v>90000</v>
      </c>
      <c r="L22" s="2">
        <v>10000</v>
      </c>
      <c r="M22" s="2">
        <v>25000</v>
      </c>
      <c r="N22" s="2">
        <f t="shared" si="0"/>
        <v>500000</v>
      </c>
      <c r="O22" s="2" t="s">
        <v>55</v>
      </c>
      <c r="P22" s="2" t="s">
        <v>56</v>
      </c>
      <c r="Q22" s="2">
        <f t="shared" si="1"/>
        <v>90000</v>
      </c>
      <c r="R22" s="2">
        <f t="shared" si="1"/>
        <v>10000</v>
      </c>
      <c r="S22" s="2">
        <f t="shared" si="2"/>
        <v>100000</v>
      </c>
      <c r="T22" s="11">
        <v>40012</v>
      </c>
      <c r="U22" s="2"/>
    </row>
    <row r="23" spans="3:21">
      <c r="C23" s="2">
        <v>14</v>
      </c>
      <c r="D23" s="13" t="s">
        <v>152</v>
      </c>
      <c r="E23" s="2" t="s">
        <v>127</v>
      </c>
      <c r="F23" s="2" t="s">
        <v>28</v>
      </c>
      <c r="G23" s="2" t="s">
        <v>34</v>
      </c>
      <c r="H23" s="2" t="s">
        <v>29</v>
      </c>
      <c r="I23" s="2" t="s">
        <v>64</v>
      </c>
      <c r="J23" s="2">
        <v>375000</v>
      </c>
      <c r="K23" s="2">
        <v>90000</v>
      </c>
      <c r="L23" s="2">
        <v>10000</v>
      </c>
      <c r="M23" s="2">
        <v>25000</v>
      </c>
      <c r="N23" s="2">
        <f t="shared" si="0"/>
        <v>500000</v>
      </c>
      <c r="O23" s="2" t="s">
        <v>55</v>
      </c>
      <c r="P23" s="2" t="s">
        <v>56</v>
      </c>
      <c r="Q23" s="2">
        <f t="shared" si="1"/>
        <v>90000</v>
      </c>
      <c r="R23" s="2">
        <f t="shared" si="1"/>
        <v>10000</v>
      </c>
      <c r="S23" s="2">
        <f t="shared" si="2"/>
        <v>100000</v>
      </c>
      <c r="T23" s="11">
        <v>40023</v>
      </c>
      <c r="U23" s="2"/>
    </row>
    <row r="24" spans="3:21">
      <c r="C24" s="2">
        <v>15</v>
      </c>
      <c r="D24" s="13" t="s">
        <v>153</v>
      </c>
      <c r="E24" s="2" t="s">
        <v>154</v>
      </c>
      <c r="F24" s="2" t="s">
        <v>28</v>
      </c>
      <c r="G24" s="2" t="s">
        <v>34</v>
      </c>
      <c r="H24" s="2" t="s">
        <v>29</v>
      </c>
      <c r="I24" s="2" t="s">
        <v>45</v>
      </c>
      <c r="J24" s="2">
        <v>150000</v>
      </c>
      <c r="K24" s="2">
        <v>30000</v>
      </c>
      <c r="L24" s="2">
        <v>10000</v>
      </c>
      <c r="M24" s="2">
        <v>10000</v>
      </c>
      <c r="N24" s="2">
        <f t="shared" si="0"/>
        <v>200000</v>
      </c>
      <c r="O24" s="2" t="s">
        <v>55</v>
      </c>
      <c r="P24" s="2" t="s">
        <v>56</v>
      </c>
      <c r="Q24" s="2">
        <f t="shared" si="1"/>
        <v>30000</v>
      </c>
      <c r="R24" s="2">
        <f t="shared" si="1"/>
        <v>10000</v>
      </c>
      <c r="S24" s="2">
        <f t="shared" si="2"/>
        <v>40000</v>
      </c>
      <c r="T24" s="11">
        <v>40035</v>
      </c>
      <c r="U24" s="2"/>
    </row>
    <row r="25" spans="3:21">
      <c r="C25" s="2">
        <v>16</v>
      </c>
      <c r="D25" s="13" t="s">
        <v>155</v>
      </c>
      <c r="E25" s="2" t="s">
        <v>156</v>
      </c>
      <c r="F25" s="2" t="s">
        <v>28</v>
      </c>
      <c r="G25" s="2" t="s">
        <v>34</v>
      </c>
      <c r="H25" s="2" t="s">
        <v>29</v>
      </c>
      <c r="I25" s="2" t="s">
        <v>157</v>
      </c>
      <c r="J25" s="2">
        <v>75000</v>
      </c>
      <c r="K25" s="2">
        <v>10000</v>
      </c>
      <c r="L25" s="2">
        <v>10000</v>
      </c>
      <c r="M25" s="2">
        <v>5000</v>
      </c>
      <c r="N25" s="2">
        <f t="shared" si="0"/>
        <v>100000</v>
      </c>
      <c r="O25" s="2" t="s">
        <v>55</v>
      </c>
      <c r="P25" s="2" t="s">
        <v>128</v>
      </c>
      <c r="Q25" s="2">
        <f t="shared" si="1"/>
        <v>10000</v>
      </c>
      <c r="R25" s="2">
        <f t="shared" si="1"/>
        <v>10000</v>
      </c>
      <c r="S25" s="2">
        <f t="shared" si="2"/>
        <v>20000</v>
      </c>
      <c r="T25" s="11">
        <v>40046</v>
      </c>
      <c r="U25" s="2"/>
    </row>
    <row r="26" spans="3:21">
      <c r="C26" s="2">
        <v>17</v>
      </c>
      <c r="D26" s="13" t="s">
        <v>158</v>
      </c>
      <c r="E26" s="2" t="s">
        <v>159</v>
      </c>
      <c r="F26" s="2" t="s">
        <v>28</v>
      </c>
      <c r="G26" s="2" t="s">
        <v>34</v>
      </c>
      <c r="H26" s="2" t="s">
        <v>29</v>
      </c>
      <c r="I26" s="2" t="s">
        <v>160</v>
      </c>
      <c r="J26" s="2">
        <v>52500</v>
      </c>
      <c r="K26" s="2">
        <v>4000</v>
      </c>
      <c r="L26" s="2">
        <v>10000</v>
      </c>
      <c r="M26" s="2">
        <v>3500</v>
      </c>
      <c r="N26" s="2">
        <f t="shared" si="0"/>
        <v>70000</v>
      </c>
      <c r="O26" s="2" t="s">
        <v>46</v>
      </c>
      <c r="P26" s="2" t="s">
        <v>161</v>
      </c>
      <c r="Q26" s="2">
        <f t="shared" ref="Q26:R33" si="3">K26</f>
        <v>4000</v>
      </c>
      <c r="R26" s="2">
        <f t="shared" si="3"/>
        <v>10000</v>
      </c>
      <c r="S26" s="2">
        <f t="shared" si="2"/>
        <v>14000</v>
      </c>
      <c r="T26" s="11">
        <v>40206</v>
      </c>
      <c r="U26" s="2"/>
    </row>
    <row r="27" spans="3:21">
      <c r="C27" s="2">
        <v>18</v>
      </c>
      <c r="D27" s="13" t="s">
        <v>162</v>
      </c>
      <c r="E27" s="2" t="s">
        <v>163</v>
      </c>
      <c r="F27" s="2" t="s">
        <v>28</v>
      </c>
      <c r="G27" s="2" t="s">
        <v>34</v>
      </c>
      <c r="H27" s="2" t="s">
        <v>29</v>
      </c>
      <c r="I27" s="2" t="s">
        <v>151</v>
      </c>
      <c r="J27" s="2">
        <v>375000</v>
      </c>
      <c r="K27" s="2">
        <v>90000</v>
      </c>
      <c r="L27" s="2">
        <v>10000</v>
      </c>
      <c r="M27" s="2">
        <v>25000</v>
      </c>
      <c r="N27" s="2">
        <f t="shared" si="0"/>
        <v>500000</v>
      </c>
      <c r="O27" s="2" t="s">
        <v>55</v>
      </c>
      <c r="P27" s="2" t="s">
        <v>56</v>
      </c>
      <c r="Q27" s="2">
        <f t="shared" si="3"/>
        <v>90000</v>
      </c>
      <c r="R27" s="2">
        <f t="shared" si="3"/>
        <v>10000</v>
      </c>
      <c r="S27" s="2">
        <f t="shared" si="2"/>
        <v>100000</v>
      </c>
      <c r="T27" s="11">
        <v>40211</v>
      </c>
      <c r="U27" s="2"/>
    </row>
    <row r="28" spans="3:21">
      <c r="C28" s="2">
        <v>19</v>
      </c>
      <c r="D28" s="13" t="s">
        <v>164</v>
      </c>
      <c r="E28" s="2" t="s">
        <v>165</v>
      </c>
      <c r="F28" s="2" t="s">
        <v>28</v>
      </c>
      <c r="G28" s="2" t="s">
        <v>166</v>
      </c>
      <c r="H28" s="2" t="s">
        <v>29</v>
      </c>
      <c r="I28" s="2" t="s">
        <v>167</v>
      </c>
      <c r="J28" s="2">
        <v>75000</v>
      </c>
      <c r="K28" s="2">
        <v>10000</v>
      </c>
      <c r="L28" s="2">
        <v>10000</v>
      </c>
      <c r="M28" s="2">
        <v>5000</v>
      </c>
      <c r="N28" s="2">
        <f t="shared" si="0"/>
        <v>100000</v>
      </c>
      <c r="O28" s="2" t="s">
        <v>168</v>
      </c>
      <c r="P28" s="2" t="s">
        <v>28</v>
      </c>
      <c r="Q28" s="2">
        <f t="shared" si="3"/>
        <v>10000</v>
      </c>
      <c r="R28" s="2">
        <f t="shared" si="3"/>
        <v>10000</v>
      </c>
      <c r="S28" s="2">
        <f t="shared" si="2"/>
        <v>20000</v>
      </c>
      <c r="T28" s="11">
        <v>40214</v>
      </c>
      <c r="U28" s="2"/>
    </row>
    <row r="29" spans="3:21">
      <c r="C29" s="2">
        <v>20</v>
      </c>
      <c r="D29" s="13" t="s">
        <v>169</v>
      </c>
      <c r="E29" s="2" t="s">
        <v>170</v>
      </c>
      <c r="F29" s="2" t="s">
        <v>28</v>
      </c>
      <c r="G29" s="2" t="s">
        <v>34</v>
      </c>
      <c r="H29" s="2" t="s">
        <v>29</v>
      </c>
      <c r="I29" s="2" t="s">
        <v>64</v>
      </c>
      <c r="J29" s="2">
        <v>225000</v>
      </c>
      <c r="K29" s="2">
        <v>50000</v>
      </c>
      <c r="L29" s="2">
        <v>10000</v>
      </c>
      <c r="M29" s="2">
        <v>15000</v>
      </c>
      <c r="N29" s="2">
        <f t="shared" si="0"/>
        <v>300000</v>
      </c>
      <c r="O29" s="2" t="s">
        <v>55</v>
      </c>
      <c r="P29" s="2" t="s">
        <v>56</v>
      </c>
      <c r="Q29" s="2">
        <f t="shared" si="3"/>
        <v>50000</v>
      </c>
      <c r="R29" s="2">
        <f t="shared" si="3"/>
        <v>10000</v>
      </c>
      <c r="S29" s="2">
        <f t="shared" si="2"/>
        <v>60000</v>
      </c>
      <c r="T29" s="11">
        <v>40214</v>
      </c>
      <c r="U29" s="2"/>
    </row>
    <row r="30" spans="3:21">
      <c r="C30" s="2">
        <v>21</v>
      </c>
      <c r="D30" s="13" t="s">
        <v>171</v>
      </c>
      <c r="E30" s="2" t="s">
        <v>172</v>
      </c>
      <c r="F30" s="2" t="s">
        <v>28</v>
      </c>
      <c r="G30" s="2" t="s">
        <v>34</v>
      </c>
      <c r="H30" s="2" t="s">
        <v>29</v>
      </c>
      <c r="I30" s="2" t="s">
        <v>111</v>
      </c>
      <c r="J30" s="2">
        <v>67500</v>
      </c>
      <c r="K30" s="2">
        <v>8000</v>
      </c>
      <c r="L30" s="2">
        <v>10000</v>
      </c>
      <c r="M30" s="2">
        <v>4500</v>
      </c>
      <c r="N30" s="2">
        <f t="shared" si="0"/>
        <v>90000</v>
      </c>
      <c r="O30" s="2" t="s">
        <v>46</v>
      </c>
      <c r="P30" s="2" t="s">
        <v>173</v>
      </c>
      <c r="Q30" s="2">
        <f t="shared" si="3"/>
        <v>8000</v>
      </c>
      <c r="R30" s="2">
        <f t="shared" si="3"/>
        <v>10000</v>
      </c>
      <c r="S30" s="2">
        <f t="shared" si="2"/>
        <v>18000</v>
      </c>
      <c r="T30" s="11">
        <v>40232</v>
      </c>
      <c r="U30" s="2"/>
    </row>
    <row r="31" spans="3:21">
      <c r="C31" s="2">
        <v>22</v>
      </c>
      <c r="D31" s="13" t="s">
        <v>174</v>
      </c>
      <c r="E31" s="2" t="s">
        <v>142</v>
      </c>
      <c r="F31" s="2" t="s">
        <v>28</v>
      </c>
      <c r="G31" s="2" t="s">
        <v>34</v>
      </c>
      <c r="H31" s="2" t="s">
        <v>29</v>
      </c>
      <c r="I31" s="2" t="s">
        <v>175</v>
      </c>
      <c r="J31" s="2">
        <v>75000</v>
      </c>
      <c r="K31" s="2">
        <v>10000</v>
      </c>
      <c r="L31" s="2">
        <v>10000</v>
      </c>
      <c r="M31" s="2">
        <v>5000</v>
      </c>
      <c r="N31" s="2">
        <f t="shared" si="0"/>
        <v>100000</v>
      </c>
      <c r="O31" s="2" t="s">
        <v>86</v>
      </c>
      <c r="P31" s="2" t="s">
        <v>145</v>
      </c>
      <c r="Q31" s="2">
        <f t="shared" si="3"/>
        <v>10000</v>
      </c>
      <c r="R31" s="2">
        <f t="shared" si="3"/>
        <v>10000</v>
      </c>
      <c r="S31" s="2">
        <f t="shared" si="2"/>
        <v>20000</v>
      </c>
      <c r="T31" s="11">
        <v>40247</v>
      </c>
      <c r="U31" s="2"/>
    </row>
    <row r="32" spans="3:21">
      <c r="C32" s="2">
        <v>23</v>
      </c>
      <c r="D32" s="13" t="s">
        <v>176</v>
      </c>
      <c r="E32" s="2" t="s">
        <v>177</v>
      </c>
      <c r="F32" s="2" t="s">
        <v>28</v>
      </c>
      <c r="G32" s="2" t="s">
        <v>34</v>
      </c>
      <c r="H32" s="2" t="s">
        <v>29</v>
      </c>
      <c r="I32" s="2" t="s">
        <v>178</v>
      </c>
      <c r="J32" s="2">
        <v>375000</v>
      </c>
      <c r="K32" s="2">
        <v>90000</v>
      </c>
      <c r="L32" s="2">
        <v>10000</v>
      </c>
      <c r="M32" s="2">
        <v>25000</v>
      </c>
      <c r="N32" s="2">
        <f t="shared" si="0"/>
        <v>500000</v>
      </c>
      <c r="O32" s="2" t="s">
        <v>55</v>
      </c>
      <c r="P32" s="2" t="s">
        <v>56</v>
      </c>
      <c r="Q32" s="2">
        <f t="shared" si="3"/>
        <v>90000</v>
      </c>
      <c r="R32" s="2">
        <f t="shared" si="3"/>
        <v>10000</v>
      </c>
      <c r="S32" s="2">
        <f t="shared" si="2"/>
        <v>100000</v>
      </c>
      <c r="T32" s="11">
        <v>40254</v>
      </c>
      <c r="U32" s="2"/>
    </row>
    <row r="33" spans="3:21">
      <c r="C33" s="2">
        <v>24</v>
      </c>
      <c r="D33" s="13" t="s">
        <v>179</v>
      </c>
      <c r="E33" s="2" t="s">
        <v>180</v>
      </c>
      <c r="F33" s="2" t="s">
        <v>28</v>
      </c>
      <c r="G33" s="2" t="s">
        <v>34</v>
      </c>
      <c r="H33" s="2" t="s">
        <v>29</v>
      </c>
      <c r="I33" s="2" t="s">
        <v>61</v>
      </c>
      <c r="J33" s="2">
        <v>150000</v>
      </c>
      <c r="K33" s="2">
        <v>30000</v>
      </c>
      <c r="L33" s="2">
        <v>10000</v>
      </c>
      <c r="M33" s="2">
        <v>10000</v>
      </c>
      <c r="N33" s="2">
        <f t="shared" si="0"/>
        <v>200000</v>
      </c>
      <c r="O33" s="2" t="s">
        <v>55</v>
      </c>
      <c r="P33" s="2" t="s">
        <v>56</v>
      </c>
      <c r="Q33" s="2">
        <f t="shared" si="3"/>
        <v>30000</v>
      </c>
      <c r="R33" s="2">
        <f t="shared" si="3"/>
        <v>10000</v>
      </c>
      <c r="S33" s="2">
        <f t="shared" si="2"/>
        <v>40000</v>
      </c>
      <c r="T33" s="11">
        <v>40257</v>
      </c>
      <c r="U33" s="2"/>
    </row>
  </sheetData>
  <mergeCells count="2">
    <mergeCell ref="J5:N5"/>
    <mergeCell ref="Q5:S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B2:U25"/>
  <sheetViews>
    <sheetView workbookViewId="0">
      <selection activeCell="A9" sqref="A9:XFD11"/>
    </sheetView>
  </sheetViews>
  <sheetFormatPr defaultRowHeight="15"/>
  <sheetData>
    <row r="2" spans="2:21" ht="18">
      <c r="B2" s="1"/>
      <c r="C2" s="3"/>
      <c r="D2" s="3"/>
      <c r="E2" s="3"/>
      <c r="F2" s="4" t="s">
        <v>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1"/>
      <c r="U2" s="1"/>
    </row>
    <row r="3" spans="2:21" ht="15.75">
      <c r="B3" s="1"/>
      <c r="C3" s="3"/>
      <c r="D3" s="3"/>
      <c r="E3" s="3" t="s">
        <v>23</v>
      </c>
      <c r="F3" s="5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 t="s">
        <v>22</v>
      </c>
      <c r="S3" s="3"/>
      <c r="T3" s="1"/>
      <c r="U3" s="1"/>
    </row>
    <row r="4" spans="2:21"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1"/>
      <c r="U4" s="1"/>
    </row>
    <row r="5" spans="2:21">
      <c r="B5" s="1"/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32" t="s">
        <v>8</v>
      </c>
      <c r="K5" s="32"/>
      <c r="L5" s="32"/>
      <c r="M5" s="32"/>
      <c r="N5" s="32"/>
      <c r="O5" s="7" t="s">
        <v>16</v>
      </c>
      <c r="P5" s="7" t="s">
        <v>17</v>
      </c>
      <c r="Q5" s="32" t="s">
        <v>18</v>
      </c>
      <c r="R5" s="32"/>
      <c r="S5" s="32"/>
      <c r="T5" s="30" t="s">
        <v>19</v>
      </c>
      <c r="U5" s="7" t="s">
        <v>21</v>
      </c>
    </row>
    <row r="6" spans="2:21">
      <c r="B6" s="1"/>
      <c r="C6" s="8"/>
      <c r="D6" s="8"/>
      <c r="E6" s="8"/>
      <c r="F6" s="8"/>
      <c r="G6" s="8"/>
      <c r="H6" s="8"/>
      <c r="I6" s="8"/>
      <c r="J6" s="30" t="s">
        <v>9</v>
      </c>
      <c r="K6" s="30" t="s">
        <v>10</v>
      </c>
      <c r="L6" s="30" t="s">
        <v>11</v>
      </c>
      <c r="M6" s="30" t="s">
        <v>12</v>
      </c>
      <c r="N6" s="30" t="s">
        <v>14</v>
      </c>
      <c r="O6" s="8"/>
      <c r="P6" s="8"/>
      <c r="Q6" s="30" t="s">
        <v>10</v>
      </c>
      <c r="R6" s="30" t="s">
        <v>11</v>
      </c>
      <c r="S6" s="30" t="s">
        <v>14</v>
      </c>
      <c r="T6" s="30" t="s">
        <v>20</v>
      </c>
      <c r="U6" s="8"/>
    </row>
    <row r="7" spans="2:21">
      <c r="B7" s="1"/>
      <c r="C7" s="9"/>
      <c r="D7" s="9"/>
      <c r="E7" s="9"/>
      <c r="F7" s="9"/>
      <c r="G7" s="9"/>
      <c r="H7" s="9"/>
      <c r="I7" s="9"/>
      <c r="J7" s="30"/>
      <c r="K7" s="30"/>
      <c r="L7" s="30"/>
      <c r="M7" s="30" t="s">
        <v>13</v>
      </c>
      <c r="N7" s="30" t="s">
        <v>15</v>
      </c>
      <c r="O7" s="9"/>
      <c r="P7" s="9"/>
      <c r="Q7" s="30" t="s">
        <v>15</v>
      </c>
      <c r="R7" s="30" t="s">
        <v>15</v>
      </c>
      <c r="S7" s="30" t="s">
        <v>15</v>
      </c>
      <c r="T7" s="30"/>
      <c r="U7" s="9"/>
    </row>
    <row r="8" spans="2:21">
      <c r="B8" s="1"/>
      <c r="C8" s="30">
        <v>1</v>
      </c>
      <c r="D8" s="30">
        <v>2</v>
      </c>
      <c r="E8" s="30">
        <v>3</v>
      </c>
      <c r="F8" s="30">
        <v>4</v>
      </c>
      <c r="G8" s="30">
        <v>5</v>
      </c>
      <c r="H8" s="30">
        <v>6</v>
      </c>
      <c r="I8" s="30">
        <v>7</v>
      </c>
      <c r="J8" s="30">
        <v>8</v>
      </c>
      <c r="K8" s="30">
        <v>9</v>
      </c>
      <c r="L8" s="30">
        <v>10</v>
      </c>
      <c r="M8" s="30">
        <v>11</v>
      </c>
      <c r="N8" s="30">
        <v>12</v>
      </c>
      <c r="O8" s="30">
        <v>13</v>
      </c>
      <c r="P8" s="30">
        <v>14</v>
      </c>
      <c r="Q8" s="30">
        <v>15</v>
      </c>
      <c r="R8" s="30">
        <v>16</v>
      </c>
      <c r="S8" s="30">
        <v>17</v>
      </c>
      <c r="T8" s="30">
        <v>18</v>
      </c>
      <c r="U8" s="30">
        <v>19</v>
      </c>
    </row>
    <row r="9" spans="2:21">
      <c r="C9" s="2"/>
      <c r="D9" s="12" t="s">
        <v>181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2:21">
      <c r="C10" s="2">
        <v>1</v>
      </c>
      <c r="D10" s="13" t="s">
        <v>182</v>
      </c>
      <c r="E10" s="2" t="s">
        <v>183</v>
      </c>
      <c r="F10" s="2" t="s">
        <v>27</v>
      </c>
      <c r="G10" s="2" t="s">
        <v>34</v>
      </c>
      <c r="H10" s="2" t="s">
        <v>29</v>
      </c>
      <c r="I10" s="2" t="s">
        <v>184</v>
      </c>
      <c r="J10" s="2">
        <v>45000</v>
      </c>
      <c r="K10" s="2">
        <v>2000</v>
      </c>
      <c r="L10" s="2">
        <v>10000</v>
      </c>
      <c r="M10" s="2">
        <v>3000</v>
      </c>
      <c r="N10" s="2">
        <f t="shared" ref="N10:N25" si="0">J10+K10+L10+M10</f>
        <v>60000</v>
      </c>
      <c r="O10" s="2" t="s">
        <v>46</v>
      </c>
      <c r="P10" s="2" t="s">
        <v>185</v>
      </c>
      <c r="Q10" s="2">
        <f t="shared" ref="Q10:R25" si="1">K10</f>
        <v>2000</v>
      </c>
      <c r="R10" s="2">
        <f t="shared" si="1"/>
        <v>10000</v>
      </c>
      <c r="S10" s="2">
        <f t="shared" ref="S10:S25" si="2">Q10+R10</f>
        <v>12000</v>
      </c>
      <c r="T10" s="11">
        <v>40296</v>
      </c>
      <c r="U10" s="2"/>
    </row>
    <row r="11" spans="2:21">
      <c r="C11" s="2">
        <v>2</v>
      </c>
      <c r="D11" s="13" t="s">
        <v>186</v>
      </c>
      <c r="E11" s="2" t="s">
        <v>187</v>
      </c>
      <c r="F11" s="2" t="s">
        <v>27</v>
      </c>
      <c r="G11" s="2" t="s">
        <v>34</v>
      </c>
      <c r="H11" s="2" t="s">
        <v>29</v>
      </c>
      <c r="I11" s="2" t="s">
        <v>188</v>
      </c>
      <c r="J11" s="2">
        <v>120299</v>
      </c>
      <c r="K11" s="2">
        <v>22080</v>
      </c>
      <c r="L11" s="2">
        <v>10000</v>
      </c>
      <c r="M11" s="2">
        <v>8020</v>
      </c>
      <c r="N11" s="2">
        <f t="shared" si="0"/>
        <v>160399</v>
      </c>
      <c r="O11" s="2" t="s">
        <v>114</v>
      </c>
      <c r="P11" s="2" t="s">
        <v>189</v>
      </c>
      <c r="Q11" s="2">
        <f t="shared" si="1"/>
        <v>22080</v>
      </c>
      <c r="R11" s="2">
        <f t="shared" si="1"/>
        <v>10000</v>
      </c>
      <c r="S11" s="2">
        <f t="shared" si="2"/>
        <v>32080</v>
      </c>
      <c r="T11" s="11">
        <v>40296</v>
      </c>
      <c r="U11" s="2"/>
    </row>
    <row r="12" spans="2:21">
      <c r="C12" s="2">
        <v>3</v>
      </c>
      <c r="D12" s="13" t="s">
        <v>190</v>
      </c>
      <c r="E12" s="2" t="s">
        <v>191</v>
      </c>
      <c r="F12" s="2" t="s">
        <v>27</v>
      </c>
      <c r="G12" s="2" t="s">
        <v>34</v>
      </c>
      <c r="H12" s="2" t="s">
        <v>29</v>
      </c>
      <c r="I12" s="2" t="s">
        <v>111</v>
      </c>
      <c r="J12" s="2">
        <v>75000</v>
      </c>
      <c r="K12" s="2">
        <v>10000</v>
      </c>
      <c r="L12" s="2">
        <v>10000</v>
      </c>
      <c r="M12" s="2">
        <v>5000</v>
      </c>
      <c r="N12" s="2">
        <f t="shared" si="0"/>
        <v>100000</v>
      </c>
      <c r="O12" s="2" t="s">
        <v>46</v>
      </c>
      <c r="P12" s="2" t="s">
        <v>47</v>
      </c>
      <c r="Q12" s="2">
        <f t="shared" si="1"/>
        <v>10000</v>
      </c>
      <c r="R12" s="2">
        <f t="shared" si="1"/>
        <v>10000</v>
      </c>
      <c r="S12" s="2">
        <f t="shared" si="2"/>
        <v>20000</v>
      </c>
      <c r="T12" s="11">
        <v>40451</v>
      </c>
      <c r="U12" s="2"/>
    </row>
    <row r="13" spans="2:21">
      <c r="C13" s="2">
        <v>4</v>
      </c>
      <c r="D13" s="13" t="s">
        <v>192</v>
      </c>
      <c r="E13" s="2" t="s">
        <v>193</v>
      </c>
      <c r="F13" s="2" t="s">
        <v>27</v>
      </c>
      <c r="G13" s="2" t="s">
        <v>34</v>
      </c>
      <c r="H13" s="2" t="s">
        <v>29</v>
      </c>
      <c r="I13" s="2" t="s">
        <v>120</v>
      </c>
      <c r="J13" s="2">
        <v>75000</v>
      </c>
      <c r="K13" s="2">
        <v>10000</v>
      </c>
      <c r="L13" s="2">
        <v>10000</v>
      </c>
      <c r="M13" s="2">
        <v>5000</v>
      </c>
      <c r="N13" s="2">
        <f t="shared" si="0"/>
        <v>100000</v>
      </c>
      <c r="O13" s="2" t="s">
        <v>194</v>
      </c>
      <c r="P13" s="2" t="s">
        <v>195</v>
      </c>
      <c r="Q13" s="2">
        <f t="shared" si="1"/>
        <v>10000</v>
      </c>
      <c r="R13" s="2">
        <f t="shared" si="1"/>
        <v>10000</v>
      </c>
      <c r="S13" s="2">
        <f t="shared" si="2"/>
        <v>20000</v>
      </c>
      <c r="T13" s="11">
        <v>40451</v>
      </c>
      <c r="U13" s="2"/>
    </row>
    <row r="14" spans="2:21">
      <c r="C14" s="2">
        <v>5</v>
      </c>
      <c r="D14" s="13" t="s">
        <v>196</v>
      </c>
      <c r="E14" s="2" t="s">
        <v>197</v>
      </c>
      <c r="F14" s="2" t="s">
        <v>27</v>
      </c>
      <c r="G14" s="2" t="s">
        <v>34</v>
      </c>
      <c r="H14" s="2" t="s">
        <v>29</v>
      </c>
      <c r="I14" s="2" t="s">
        <v>198</v>
      </c>
      <c r="J14" s="2">
        <v>150000</v>
      </c>
      <c r="K14" s="2">
        <v>30000</v>
      </c>
      <c r="L14" s="2">
        <v>10000</v>
      </c>
      <c r="M14" s="2">
        <v>10000</v>
      </c>
      <c r="N14" s="2">
        <f t="shared" si="0"/>
        <v>200000</v>
      </c>
      <c r="O14" s="2" t="s">
        <v>199</v>
      </c>
      <c r="P14" s="2" t="s">
        <v>200</v>
      </c>
      <c r="Q14" s="2">
        <f t="shared" si="1"/>
        <v>30000</v>
      </c>
      <c r="R14" s="2">
        <f t="shared" si="1"/>
        <v>10000</v>
      </c>
      <c r="S14" s="2">
        <f t="shared" si="2"/>
        <v>40000</v>
      </c>
      <c r="T14" s="11">
        <v>40451</v>
      </c>
      <c r="U14" s="2"/>
    </row>
    <row r="15" spans="2:21">
      <c r="C15" s="2">
        <v>6</v>
      </c>
      <c r="D15" s="13" t="s">
        <v>201</v>
      </c>
      <c r="E15" s="2" t="s">
        <v>202</v>
      </c>
      <c r="F15" s="2" t="s">
        <v>27</v>
      </c>
      <c r="G15" s="2" t="s">
        <v>34</v>
      </c>
      <c r="H15" s="2" t="s">
        <v>29</v>
      </c>
      <c r="I15" s="2" t="s">
        <v>61</v>
      </c>
      <c r="J15" s="2">
        <v>168750</v>
      </c>
      <c r="K15" s="2">
        <v>35000</v>
      </c>
      <c r="L15" s="2">
        <v>10000</v>
      </c>
      <c r="M15" s="2">
        <v>11250</v>
      </c>
      <c r="N15" s="2">
        <f t="shared" si="0"/>
        <v>225000</v>
      </c>
      <c r="O15" s="2" t="s">
        <v>30</v>
      </c>
      <c r="P15" s="2" t="s">
        <v>203</v>
      </c>
      <c r="Q15" s="2">
        <f t="shared" si="1"/>
        <v>35000</v>
      </c>
      <c r="R15" s="2">
        <f t="shared" si="1"/>
        <v>10000</v>
      </c>
      <c r="S15" s="2">
        <f t="shared" si="2"/>
        <v>45000</v>
      </c>
      <c r="T15" s="11">
        <v>40451</v>
      </c>
      <c r="U15" s="2"/>
    </row>
    <row r="16" spans="2:21">
      <c r="C16" s="2">
        <v>7</v>
      </c>
      <c r="D16" s="13" t="s">
        <v>204</v>
      </c>
      <c r="E16" s="2" t="s">
        <v>205</v>
      </c>
      <c r="F16" s="2" t="s">
        <v>27</v>
      </c>
      <c r="G16" s="2" t="s">
        <v>34</v>
      </c>
      <c r="H16" s="2" t="s">
        <v>29</v>
      </c>
      <c r="I16" s="2" t="s">
        <v>206</v>
      </c>
      <c r="J16" s="2">
        <v>237984</v>
      </c>
      <c r="K16" s="2">
        <v>53463</v>
      </c>
      <c r="L16" s="2">
        <v>10000</v>
      </c>
      <c r="M16" s="2">
        <v>15866</v>
      </c>
      <c r="N16" s="2">
        <f t="shared" si="0"/>
        <v>317313</v>
      </c>
      <c r="O16" s="2" t="s">
        <v>199</v>
      </c>
      <c r="P16" s="2" t="s">
        <v>200</v>
      </c>
      <c r="Q16" s="2">
        <f t="shared" si="1"/>
        <v>53463</v>
      </c>
      <c r="R16" s="2">
        <f t="shared" si="1"/>
        <v>10000</v>
      </c>
      <c r="S16" s="2">
        <f t="shared" si="2"/>
        <v>63463</v>
      </c>
      <c r="T16" s="11">
        <v>40471</v>
      </c>
      <c r="U16" s="2"/>
    </row>
    <row r="17" spans="3:21">
      <c r="C17" s="2">
        <v>8</v>
      </c>
      <c r="D17" s="13" t="s">
        <v>207</v>
      </c>
      <c r="E17" s="2" t="s">
        <v>208</v>
      </c>
      <c r="F17" s="2" t="s">
        <v>27</v>
      </c>
      <c r="G17" s="2" t="s">
        <v>34</v>
      </c>
      <c r="H17" s="2" t="s">
        <v>29</v>
      </c>
      <c r="I17" s="2" t="s">
        <v>61</v>
      </c>
      <c r="J17" s="2">
        <v>225000</v>
      </c>
      <c r="K17" s="2">
        <v>50000</v>
      </c>
      <c r="L17" s="2">
        <v>10000</v>
      </c>
      <c r="M17" s="2">
        <v>15000</v>
      </c>
      <c r="N17" s="2">
        <f t="shared" si="0"/>
        <v>300000</v>
      </c>
      <c r="O17" s="2" t="s">
        <v>46</v>
      </c>
      <c r="P17" s="2" t="s">
        <v>33</v>
      </c>
      <c r="Q17" s="2">
        <f t="shared" si="1"/>
        <v>50000</v>
      </c>
      <c r="R17" s="2">
        <f t="shared" si="1"/>
        <v>10000</v>
      </c>
      <c r="S17" s="2">
        <f t="shared" si="2"/>
        <v>60000</v>
      </c>
      <c r="T17" s="11">
        <v>40483</v>
      </c>
      <c r="U17" s="2"/>
    </row>
    <row r="18" spans="3:21">
      <c r="C18" s="2">
        <v>9</v>
      </c>
      <c r="D18" s="13" t="s">
        <v>209</v>
      </c>
      <c r="E18" s="2" t="s">
        <v>210</v>
      </c>
      <c r="F18" s="2" t="s">
        <v>27</v>
      </c>
      <c r="G18" s="2" t="s">
        <v>34</v>
      </c>
      <c r="H18" s="2" t="s">
        <v>29</v>
      </c>
      <c r="I18" s="2" t="s">
        <v>211</v>
      </c>
      <c r="J18" s="2">
        <v>75000</v>
      </c>
      <c r="K18" s="2">
        <v>10000</v>
      </c>
      <c r="L18" s="2">
        <v>10000</v>
      </c>
      <c r="M18" s="2">
        <v>5000</v>
      </c>
      <c r="N18" s="2">
        <f t="shared" si="0"/>
        <v>100000</v>
      </c>
      <c r="O18" s="2" t="s">
        <v>86</v>
      </c>
      <c r="P18" s="2" t="s">
        <v>145</v>
      </c>
      <c r="Q18" s="2">
        <f t="shared" si="1"/>
        <v>10000</v>
      </c>
      <c r="R18" s="2">
        <f t="shared" si="1"/>
        <v>10000</v>
      </c>
      <c r="S18" s="2">
        <f t="shared" si="2"/>
        <v>20000</v>
      </c>
      <c r="T18" s="11">
        <v>40201</v>
      </c>
      <c r="U18" s="2"/>
    </row>
    <row r="19" spans="3:21">
      <c r="C19" s="2">
        <v>10</v>
      </c>
      <c r="D19" s="13" t="s">
        <v>212</v>
      </c>
      <c r="E19" s="2" t="s">
        <v>213</v>
      </c>
      <c r="F19" s="2" t="s">
        <v>27</v>
      </c>
      <c r="G19" s="2" t="s">
        <v>34</v>
      </c>
      <c r="H19" s="2" t="s">
        <v>29</v>
      </c>
      <c r="I19" s="2" t="s">
        <v>50</v>
      </c>
      <c r="J19" s="2">
        <v>77362</v>
      </c>
      <c r="K19" s="2">
        <v>10630</v>
      </c>
      <c r="L19" s="2">
        <v>10000</v>
      </c>
      <c r="M19" s="2">
        <v>5158</v>
      </c>
      <c r="N19" s="2">
        <f t="shared" si="0"/>
        <v>103150</v>
      </c>
      <c r="O19" s="2" t="s">
        <v>104</v>
      </c>
      <c r="P19" s="2" t="s">
        <v>214</v>
      </c>
      <c r="Q19" s="2">
        <f t="shared" si="1"/>
        <v>10630</v>
      </c>
      <c r="R19" s="2">
        <f t="shared" si="1"/>
        <v>10000</v>
      </c>
      <c r="S19" s="2">
        <f t="shared" si="2"/>
        <v>20630</v>
      </c>
      <c r="T19" s="11">
        <v>40553</v>
      </c>
      <c r="U19" s="2"/>
    </row>
    <row r="20" spans="3:21">
      <c r="C20" s="2">
        <v>11</v>
      </c>
      <c r="D20" s="13" t="s">
        <v>215</v>
      </c>
      <c r="E20" s="2" t="s">
        <v>216</v>
      </c>
      <c r="F20" s="2" t="s">
        <v>27</v>
      </c>
      <c r="G20" s="2" t="s">
        <v>34</v>
      </c>
      <c r="H20" s="2" t="s">
        <v>29</v>
      </c>
      <c r="I20" s="2" t="s">
        <v>184</v>
      </c>
      <c r="J20" s="2">
        <v>75000</v>
      </c>
      <c r="K20" s="2">
        <v>10000</v>
      </c>
      <c r="L20" s="2">
        <v>10000</v>
      </c>
      <c r="M20" s="2">
        <v>5000</v>
      </c>
      <c r="N20" s="2">
        <f t="shared" si="0"/>
        <v>100000</v>
      </c>
      <c r="O20" s="2" t="s">
        <v>46</v>
      </c>
      <c r="P20" s="2" t="s">
        <v>217</v>
      </c>
      <c r="Q20" s="2">
        <f t="shared" si="1"/>
        <v>10000</v>
      </c>
      <c r="R20" s="2">
        <f t="shared" si="1"/>
        <v>10000</v>
      </c>
      <c r="S20" s="2">
        <f t="shared" si="2"/>
        <v>20000</v>
      </c>
      <c r="T20" s="11">
        <v>40553</v>
      </c>
      <c r="U20" s="2"/>
    </row>
    <row r="21" spans="3:21">
      <c r="C21" s="2">
        <v>12</v>
      </c>
      <c r="D21" s="2" t="s">
        <v>218</v>
      </c>
      <c r="E21" s="2" t="s">
        <v>219</v>
      </c>
      <c r="F21" s="2" t="s">
        <v>27</v>
      </c>
      <c r="G21" s="2" t="s">
        <v>34</v>
      </c>
      <c r="H21" s="2" t="s">
        <v>29</v>
      </c>
      <c r="I21" s="2" t="s">
        <v>220</v>
      </c>
      <c r="J21" s="2">
        <v>75000</v>
      </c>
      <c r="K21" s="2">
        <v>10000</v>
      </c>
      <c r="L21" s="2">
        <v>10000</v>
      </c>
      <c r="M21" s="2">
        <v>5000</v>
      </c>
      <c r="N21" s="2">
        <f t="shared" si="0"/>
        <v>100000</v>
      </c>
      <c r="O21" s="2" t="s">
        <v>46</v>
      </c>
      <c r="P21" s="2" t="s">
        <v>221</v>
      </c>
      <c r="Q21" s="2">
        <f t="shared" si="1"/>
        <v>10000</v>
      </c>
      <c r="R21" s="2">
        <f t="shared" si="1"/>
        <v>10000</v>
      </c>
      <c r="S21" s="2">
        <f t="shared" si="2"/>
        <v>20000</v>
      </c>
      <c r="T21" s="11">
        <v>40561</v>
      </c>
      <c r="U21" s="2"/>
    </row>
    <row r="22" spans="3:21">
      <c r="C22" s="2">
        <v>13</v>
      </c>
      <c r="D22" s="2" t="s">
        <v>222</v>
      </c>
      <c r="E22" s="2" t="s">
        <v>223</v>
      </c>
      <c r="F22" s="2" t="s">
        <v>27</v>
      </c>
      <c r="G22" s="2" t="s">
        <v>34</v>
      </c>
      <c r="H22" s="2" t="s">
        <v>29</v>
      </c>
      <c r="I22" s="2" t="s">
        <v>224</v>
      </c>
      <c r="J22" s="2">
        <v>225000</v>
      </c>
      <c r="K22" s="2">
        <v>50000</v>
      </c>
      <c r="L22" s="2">
        <v>10000</v>
      </c>
      <c r="M22" s="2">
        <v>15000</v>
      </c>
      <c r="N22" s="2">
        <f t="shared" si="0"/>
        <v>300000</v>
      </c>
      <c r="O22" s="2" t="s">
        <v>46</v>
      </c>
      <c r="P22" s="2" t="s">
        <v>221</v>
      </c>
      <c r="Q22" s="2">
        <f t="shared" si="1"/>
        <v>50000</v>
      </c>
      <c r="R22" s="2">
        <f t="shared" si="1"/>
        <v>10000</v>
      </c>
      <c r="S22" s="2">
        <f t="shared" si="2"/>
        <v>60000</v>
      </c>
      <c r="T22" s="11">
        <v>40561</v>
      </c>
      <c r="U22" s="2"/>
    </row>
    <row r="23" spans="3:21">
      <c r="C23" s="2">
        <v>14</v>
      </c>
      <c r="D23" s="2" t="s">
        <v>225</v>
      </c>
      <c r="E23" s="2" t="s">
        <v>226</v>
      </c>
      <c r="F23" s="2" t="s">
        <v>27</v>
      </c>
      <c r="G23" s="2" t="s">
        <v>34</v>
      </c>
      <c r="H23" s="2" t="s">
        <v>29</v>
      </c>
      <c r="I23" s="2" t="s">
        <v>227</v>
      </c>
      <c r="J23" s="2">
        <v>150000</v>
      </c>
      <c r="K23" s="2">
        <v>30000</v>
      </c>
      <c r="L23" s="2">
        <v>10000</v>
      </c>
      <c r="M23" s="2">
        <v>10000</v>
      </c>
      <c r="N23" s="2">
        <f t="shared" si="0"/>
        <v>200000</v>
      </c>
      <c r="O23" s="2" t="s">
        <v>86</v>
      </c>
      <c r="P23" s="2" t="s">
        <v>228</v>
      </c>
      <c r="Q23" s="2">
        <f t="shared" si="1"/>
        <v>30000</v>
      </c>
      <c r="R23" s="2">
        <f t="shared" si="1"/>
        <v>10000</v>
      </c>
      <c r="S23" s="2">
        <f t="shared" si="2"/>
        <v>40000</v>
      </c>
      <c r="T23" s="11">
        <v>40585</v>
      </c>
      <c r="U23" s="2"/>
    </row>
    <row r="24" spans="3:21">
      <c r="C24" s="2">
        <v>15</v>
      </c>
      <c r="D24" s="2" t="s">
        <v>229</v>
      </c>
      <c r="E24" s="2" t="s">
        <v>230</v>
      </c>
      <c r="F24" s="2" t="s">
        <v>27</v>
      </c>
      <c r="G24" s="2" t="s">
        <v>34</v>
      </c>
      <c r="H24" s="2" t="s">
        <v>29</v>
      </c>
      <c r="I24" s="2" t="s">
        <v>61</v>
      </c>
      <c r="J24" s="2">
        <v>150000</v>
      </c>
      <c r="K24" s="2">
        <v>30000</v>
      </c>
      <c r="L24" s="2">
        <v>10000</v>
      </c>
      <c r="M24" s="2">
        <v>10000</v>
      </c>
      <c r="N24" s="2">
        <f t="shared" si="0"/>
        <v>200000</v>
      </c>
      <c r="O24" s="2" t="s">
        <v>194</v>
      </c>
      <c r="P24" s="2" t="s">
        <v>231</v>
      </c>
      <c r="Q24" s="2">
        <f t="shared" si="1"/>
        <v>30000</v>
      </c>
      <c r="R24" s="2">
        <f t="shared" si="1"/>
        <v>10000</v>
      </c>
      <c r="S24" s="2">
        <f t="shared" si="2"/>
        <v>40000</v>
      </c>
      <c r="T24" s="11">
        <v>40583</v>
      </c>
      <c r="U24" s="2"/>
    </row>
    <row r="25" spans="3:21">
      <c r="C25" s="2">
        <v>16</v>
      </c>
      <c r="D25" s="2" t="s">
        <v>232</v>
      </c>
      <c r="E25" s="2" t="s">
        <v>233</v>
      </c>
      <c r="F25" s="2" t="s">
        <v>27</v>
      </c>
      <c r="G25" s="2" t="s">
        <v>34</v>
      </c>
      <c r="H25" s="2" t="s">
        <v>29</v>
      </c>
      <c r="I25" s="2" t="s">
        <v>206</v>
      </c>
      <c r="J25" s="2">
        <v>248703</v>
      </c>
      <c r="K25" s="2">
        <v>56321</v>
      </c>
      <c r="L25" s="2">
        <v>10000</v>
      </c>
      <c r="M25" s="2">
        <v>16580</v>
      </c>
      <c r="N25" s="2">
        <f t="shared" si="0"/>
        <v>331604</v>
      </c>
      <c r="O25" s="2" t="s">
        <v>86</v>
      </c>
      <c r="P25" s="2" t="s">
        <v>234</v>
      </c>
      <c r="Q25" s="2">
        <f t="shared" si="1"/>
        <v>56321</v>
      </c>
      <c r="R25" s="2">
        <f t="shared" si="1"/>
        <v>10000</v>
      </c>
      <c r="S25" s="2">
        <f t="shared" si="2"/>
        <v>66321</v>
      </c>
      <c r="T25" s="11">
        <v>40616</v>
      </c>
      <c r="U25" s="2"/>
    </row>
  </sheetData>
  <mergeCells count="2">
    <mergeCell ref="J5:N5"/>
    <mergeCell ref="Q5:S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U114"/>
  <sheetViews>
    <sheetView workbookViewId="0">
      <selection activeCell="B2" sqref="B2:U8"/>
    </sheetView>
  </sheetViews>
  <sheetFormatPr defaultRowHeight="15"/>
  <sheetData>
    <row r="2" spans="2:21" ht="18">
      <c r="B2" s="1"/>
      <c r="C2" s="3"/>
      <c r="D2" s="3"/>
      <c r="E2" s="3"/>
      <c r="F2" s="4" t="s">
        <v>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1"/>
      <c r="U2" s="1"/>
    </row>
    <row r="3" spans="2:21" ht="15.75">
      <c r="B3" s="1"/>
      <c r="C3" s="3"/>
      <c r="D3" s="3"/>
      <c r="E3" s="3" t="s">
        <v>23</v>
      </c>
      <c r="F3" s="5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 t="s">
        <v>22</v>
      </c>
      <c r="S3" s="3"/>
      <c r="T3" s="1"/>
      <c r="U3" s="1"/>
    </row>
    <row r="4" spans="2:21"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1"/>
      <c r="U4" s="1"/>
    </row>
    <row r="5" spans="2:21">
      <c r="B5" s="1"/>
      <c r="C5" s="7" t="s">
        <v>2957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32" t="s">
        <v>8</v>
      </c>
      <c r="K5" s="32"/>
      <c r="L5" s="32"/>
      <c r="M5" s="32"/>
      <c r="N5" s="32"/>
      <c r="O5" s="7" t="s">
        <v>16</v>
      </c>
      <c r="P5" s="7" t="s">
        <v>17</v>
      </c>
      <c r="Q5" s="32" t="s">
        <v>18</v>
      </c>
      <c r="R5" s="32"/>
      <c r="S5" s="32"/>
      <c r="T5" s="30" t="s">
        <v>19</v>
      </c>
      <c r="U5" s="7" t="s">
        <v>21</v>
      </c>
    </row>
    <row r="6" spans="2:21">
      <c r="B6" s="1"/>
      <c r="C6" s="8" t="s">
        <v>2958</v>
      </c>
      <c r="D6" s="8"/>
      <c r="E6" s="8"/>
      <c r="F6" s="8"/>
      <c r="G6" s="8"/>
      <c r="H6" s="8"/>
      <c r="I6" s="8"/>
      <c r="J6" s="30" t="s">
        <v>9</v>
      </c>
      <c r="K6" s="30" t="s">
        <v>10</v>
      </c>
      <c r="L6" s="30" t="s">
        <v>11</v>
      </c>
      <c r="M6" s="30" t="s">
        <v>12</v>
      </c>
      <c r="N6" s="30" t="s">
        <v>14</v>
      </c>
      <c r="O6" s="8"/>
      <c r="P6" s="8"/>
      <c r="Q6" s="30" t="s">
        <v>10</v>
      </c>
      <c r="R6" s="30" t="s">
        <v>11</v>
      </c>
      <c r="S6" s="30" t="s">
        <v>14</v>
      </c>
      <c r="T6" s="30" t="s">
        <v>20</v>
      </c>
      <c r="U6" s="8"/>
    </row>
    <row r="7" spans="2:21">
      <c r="B7" s="1"/>
      <c r="C7" s="9"/>
      <c r="D7" s="9"/>
      <c r="E7" s="9"/>
      <c r="F7" s="9"/>
      <c r="G7" s="9"/>
      <c r="H7" s="9"/>
      <c r="I7" s="9"/>
      <c r="J7" s="30"/>
      <c r="K7" s="30"/>
      <c r="L7" s="30"/>
      <c r="M7" s="30" t="s">
        <v>13</v>
      </c>
      <c r="N7" s="30" t="s">
        <v>15</v>
      </c>
      <c r="O7" s="9"/>
      <c r="P7" s="9"/>
      <c r="Q7" s="30" t="s">
        <v>15</v>
      </c>
      <c r="R7" s="30" t="s">
        <v>15</v>
      </c>
      <c r="S7" s="30" t="s">
        <v>15</v>
      </c>
      <c r="T7" s="30"/>
      <c r="U7" s="9"/>
    </row>
    <row r="8" spans="2:21">
      <c r="B8" s="1"/>
      <c r="C8" s="30">
        <v>1</v>
      </c>
      <c r="D8" s="30">
        <v>2</v>
      </c>
      <c r="E8" s="30">
        <v>3</v>
      </c>
      <c r="F8" s="30">
        <v>4</v>
      </c>
      <c r="G8" s="30">
        <v>5</v>
      </c>
      <c r="H8" s="30">
        <v>6</v>
      </c>
      <c r="I8" s="30">
        <v>7</v>
      </c>
      <c r="J8" s="30">
        <v>8</v>
      </c>
      <c r="K8" s="30">
        <v>9</v>
      </c>
      <c r="L8" s="30">
        <v>10</v>
      </c>
      <c r="M8" s="30">
        <v>11</v>
      </c>
      <c r="N8" s="30">
        <v>12</v>
      </c>
      <c r="O8" s="30">
        <v>13</v>
      </c>
      <c r="P8" s="30">
        <v>14</v>
      </c>
      <c r="Q8" s="30">
        <v>15</v>
      </c>
      <c r="R8" s="30">
        <v>16</v>
      </c>
      <c r="S8" s="30">
        <v>17</v>
      </c>
      <c r="T8" s="30">
        <v>18</v>
      </c>
      <c r="U8" s="30">
        <v>19</v>
      </c>
    </row>
    <row r="9" spans="2:21" ht="20.25">
      <c r="C9" s="2"/>
      <c r="D9" s="25" t="s">
        <v>1850</v>
      </c>
      <c r="E9" s="2"/>
      <c r="F9" s="2"/>
      <c r="G9" s="2"/>
      <c r="H9" s="2"/>
      <c r="I9" s="2"/>
      <c r="J9" s="2"/>
      <c r="K9" s="2"/>
      <c r="L9" s="2"/>
      <c r="M9" s="2"/>
      <c r="N9" s="18"/>
      <c r="O9" s="2"/>
      <c r="P9" s="2"/>
      <c r="Q9" s="2"/>
      <c r="R9" s="2"/>
      <c r="S9" s="2"/>
      <c r="T9" s="11"/>
      <c r="U9" s="2"/>
    </row>
    <row r="10" spans="2:21" ht="15.75">
      <c r="C10" s="2">
        <v>1</v>
      </c>
      <c r="D10" s="21" t="s">
        <v>1851</v>
      </c>
      <c r="E10" s="2" t="s">
        <v>1852</v>
      </c>
      <c r="F10" s="2" t="s">
        <v>28</v>
      </c>
      <c r="G10" s="2" t="s">
        <v>1092</v>
      </c>
      <c r="H10" s="2" t="s">
        <v>29</v>
      </c>
      <c r="I10" s="2" t="s">
        <v>1784</v>
      </c>
      <c r="J10" s="2">
        <v>9000</v>
      </c>
      <c r="K10" s="2">
        <v>3000</v>
      </c>
      <c r="L10" s="2"/>
      <c r="M10" s="2"/>
      <c r="N10" s="18">
        <f t="shared" ref="N10:N89" si="0">J10+K10+L10+M10</f>
        <v>12000</v>
      </c>
      <c r="O10" s="2" t="s">
        <v>194</v>
      </c>
      <c r="P10" s="2" t="s">
        <v>365</v>
      </c>
      <c r="Q10" s="2">
        <f t="shared" ref="Q10:R25" si="1">K10</f>
        <v>3000</v>
      </c>
      <c r="R10" s="2">
        <f t="shared" si="1"/>
        <v>0</v>
      </c>
      <c r="S10" s="2">
        <f t="shared" ref="S10:S73" si="2">Q10+R10</f>
        <v>3000</v>
      </c>
      <c r="T10" s="11">
        <v>30791</v>
      </c>
      <c r="U10" s="2"/>
    </row>
    <row r="11" spans="2:21" ht="15.75">
      <c r="C11" s="2">
        <v>2</v>
      </c>
      <c r="D11" s="21" t="s">
        <v>1853</v>
      </c>
      <c r="E11" s="2" t="s">
        <v>89</v>
      </c>
      <c r="F11" s="2" t="s">
        <v>28</v>
      </c>
      <c r="G11" s="2" t="s">
        <v>34</v>
      </c>
      <c r="H11" s="2" t="s">
        <v>29</v>
      </c>
      <c r="I11" s="2" t="s">
        <v>1062</v>
      </c>
      <c r="J11" s="2">
        <v>4500</v>
      </c>
      <c r="K11" s="2">
        <v>1500</v>
      </c>
      <c r="L11" s="2"/>
      <c r="M11" s="2"/>
      <c r="N11" s="18">
        <f t="shared" si="0"/>
        <v>6000</v>
      </c>
      <c r="O11" s="2" t="s">
        <v>46</v>
      </c>
      <c r="P11" s="2" t="s">
        <v>1854</v>
      </c>
      <c r="Q11" s="2">
        <f t="shared" si="1"/>
        <v>1500</v>
      </c>
      <c r="R11" s="2">
        <f t="shared" si="1"/>
        <v>0</v>
      </c>
      <c r="S11" s="2">
        <f t="shared" si="2"/>
        <v>1500</v>
      </c>
      <c r="T11" s="11">
        <v>30795</v>
      </c>
      <c r="U11" s="2"/>
    </row>
    <row r="12" spans="2:21" ht="15.75">
      <c r="C12" s="2">
        <v>3</v>
      </c>
      <c r="D12" s="21" t="s">
        <v>1855</v>
      </c>
      <c r="E12" s="2" t="s">
        <v>89</v>
      </c>
      <c r="F12" s="2" t="s">
        <v>28</v>
      </c>
      <c r="G12" s="2" t="s">
        <v>1025</v>
      </c>
      <c r="H12" s="2" t="s">
        <v>29</v>
      </c>
      <c r="I12" s="2" t="s">
        <v>395</v>
      </c>
      <c r="J12" s="2">
        <v>3375</v>
      </c>
      <c r="K12" s="2">
        <v>1125</v>
      </c>
      <c r="L12" s="2"/>
      <c r="M12" s="2"/>
      <c r="N12" s="18">
        <f t="shared" si="0"/>
        <v>4500</v>
      </c>
      <c r="O12" s="2" t="s">
        <v>194</v>
      </c>
      <c r="P12" s="2" t="s">
        <v>1856</v>
      </c>
      <c r="Q12" s="2">
        <f t="shared" si="1"/>
        <v>1125</v>
      </c>
      <c r="R12" s="2">
        <f t="shared" si="1"/>
        <v>0</v>
      </c>
      <c r="S12" s="2">
        <f t="shared" si="2"/>
        <v>1125</v>
      </c>
      <c r="T12" s="11">
        <v>30807</v>
      </c>
      <c r="U12" s="2"/>
    </row>
    <row r="13" spans="2:21" ht="15.75">
      <c r="C13" s="2">
        <v>4</v>
      </c>
      <c r="D13" s="21" t="s">
        <v>1857</v>
      </c>
      <c r="E13" s="2" t="s">
        <v>1858</v>
      </c>
      <c r="F13" s="2" t="s">
        <v>28</v>
      </c>
      <c r="G13" s="2" t="s">
        <v>1092</v>
      </c>
      <c r="H13" s="2" t="s">
        <v>29</v>
      </c>
      <c r="I13" s="2" t="s">
        <v>45</v>
      </c>
      <c r="J13" s="2">
        <v>6000</v>
      </c>
      <c r="K13" s="2">
        <v>2000</v>
      </c>
      <c r="L13" s="2"/>
      <c r="M13" s="2"/>
      <c r="N13" s="18">
        <f t="shared" si="0"/>
        <v>8000</v>
      </c>
      <c r="O13" s="2" t="s">
        <v>114</v>
      </c>
      <c r="P13" s="2" t="s">
        <v>51</v>
      </c>
      <c r="Q13" s="2">
        <f t="shared" si="1"/>
        <v>2000</v>
      </c>
      <c r="R13" s="2">
        <f t="shared" si="1"/>
        <v>0</v>
      </c>
      <c r="S13" s="2">
        <f t="shared" si="2"/>
        <v>2000</v>
      </c>
      <c r="T13" s="11">
        <v>30823</v>
      </c>
      <c r="U13" s="2"/>
    </row>
    <row r="14" spans="2:21" ht="15.75">
      <c r="C14" s="2">
        <v>5</v>
      </c>
      <c r="D14" s="21" t="s">
        <v>1859</v>
      </c>
      <c r="E14" s="2" t="s">
        <v>89</v>
      </c>
      <c r="F14" s="2" t="s">
        <v>28</v>
      </c>
      <c r="G14" s="2" t="s">
        <v>34</v>
      </c>
      <c r="H14" s="2" t="s">
        <v>29</v>
      </c>
      <c r="I14" s="2" t="s">
        <v>395</v>
      </c>
      <c r="J14" s="2">
        <v>3375</v>
      </c>
      <c r="K14" s="2">
        <v>1125</v>
      </c>
      <c r="L14" s="2"/>
      <c r="M14" s="2"/>
      <c r="N14" s="18">
        <f t="shared" si="0"/>
        <v>4500</v>
      </c>
      <c r="O14" s="2" t="s">
        <v>194</v>
      </c>
      <c r="P14" s="2" t="s">
        <v>1856</v>
      </c>
      <c r="Q14" s="2">
        <f t="shared" si="1"/>
        <v>1125</v>
      </c>
      <c r="R14" s="2">
        <f t="shared" si="1"/>
        <v>0</v>
      </c>
      <c r="S14" s="2">
        <f t="shared" si="2"/>
        <v>1125</v>
      </c>
      <c r="T14" s="11">
        <v>30823</v>
      </c>
      <c r="U14" s="2"/>
    </row>
    <row r="15" spans="2:21" ht="15.75">
      <c r="C15" s="2">
        <v>6</v>
      </c>
      <c r="D15" s="21" t="s">
        <v>1860</v>
      </c>
      <c r="E15" s="2" t="s">
        <v>1838</v>
      </c>
      <c r="F15" s="2" t="s">
        <v>28</v>
      </c>
      <c r="G15" s="2" t="s">
        <v>34</v>
      </c>
      <c r="H15" s="2" t="s">
        <v>29</v>
      </c>
      <c r="I15" s="2" t="s">
        <v>120</v>
      </c>
      <c r="J15" s="2">
        <v>8500</v>
      </c>
      <c r="K15" s="2">
        <v>2850</v>
      </c>
      <c r="L15" s="2"/>
      <c r="M15" s="2"/>
      <c r="N15" s="18">
        <f t="shared" si="0"/>
        <v>11350</v>
      </c>
      <c r="O15" s="2" t="s">
        <v>46</v>
      </c>
      <c r="P15" s="2" t="s">
        <v>51</v>
      </c>
      <c r="Q15" s="2">
        <f t="shared" si="1"/>
        <v>2850</v>
      </c>
      <c r="R15" s="2">
        <f t="shared" si="1"/>
        <v>0</v>
      </c>
      <c r="S15" s="2">
        <f t="shared" si="2"/>
        <v>2850</v>
      </c>
      <c r="T15" s="11">
        <v>30823</v>
      </c>
      <c r="U15" s="2"/>
    </row>
    <row r="16" spans="2:21" ht="15.75">
      <c r="C16" s="2">
        <v>7</v>
      </c>
      <c r="D16" s="21" t="s">
        <v>1861</v>
      </c>
      <c r="E16" s="2" t="s">
        <v>89</v>
      </c>
      <c r="F16" s="2" t="s">
        <v>28</v>
      </c>
      <c r="G16" s="2" t="s">
        <v>34</v>
      </c>
      <c r="H16" s="2" t="s">
        <v>29</v>
      </c>
      <c r="I16" s="2" t="s">
        <v>395</v>
      </c>
      <c r="J16" s="2">
        <v>3375</v>
      </c>
      <c r="K16" s="2">
        <v>1125</v>
      </c>
      <c r="L16" s="2"/>
      <c r="M16" s="2"/>
      <c r="N16" s="18">
        <f t="shared" si="0"/>
        <v>4500</v>
      </c>
      <c r="O16" s="2" t="s">
        <v>194</v>
      </c>
      <c r="P16" s="2" t="s">
        <v>1856</v>
      </c>
      <c r="Q16" s="2">
        <f t="shared" si="1"/>
        <v>1125</v>
      </c>
      <c r="R16" s="2">
        <f t="shared" si="1"/>
        <v>0</v>
      </c>
      <c r="S16" s="2">
        <f t="shared" si="2"/>
        <v>1125</v>
      </c>
      <c r="T16" s="11">
        <v>30831</v>
      </c>
      <c r="U16" s="2"/>
    </row>
    <row r="17" spans="3:21" ht="15.75">
      <c r="C17" s="2">
        <v>8</v>
      </c>
      <c r="D17" s="21" t="s">
        <v>1862</v>
      </c>
      <c r="E17" s="2" t="s">
        <v>89</v>
      </c>
      <c r="F17" s="2" t="s">
        <v>28</v>
      </c>
      <c r="G17" s="2" t="s">
        <v>34</v>
      </c>
      <c r="H17" s="2" t="s">
        <v>29</v>
      </c>
      <c r="I17" s="2" t="s">
        <v>599</v>
      </c>
      <c r="J17" s="2">
        <v>9000</v>
      </c>
      <c r="K17" s="2">
        <v>3000</v>
      </c>
      <c r="L17" s="2"/>
      <c r="M17" s="2"/>
      <c r="N17" s="18">
        <f t="shared" si="0"/>
        <v>12000</v>
      </c>
      <c r="O17" s="2" t="s">
        <v>194</v>
      </c>
      <c r="P17" s="2" t="s">
        <v>1856</v>
      </c>
      <c r="Q17" s="2">
        <f t="shared" si="1"/>
        <v>3000</v>
      </c>
      <c r="R17" s="2">
        <f t="shared" si="1"/>
        <v>0</v>
      </c>
      <c r="S17" s="2">
        <f t="shared" si="2"/>
        <v>3000</v>
      </c>
      <c r="T17" s="11">
        <v>30840</v>
      </c>
      <c r="U17" s="2"/>
    </row>
    <row r="18" spans="3:21" ht="15.75">
      <c r="C18" s="2">
        <v>9</v>
      </c>
      <c r="D18" s="21" t="s">
        <v>1863</v>
      </c>
      <c r="E18" s="2" t="s">
        <v>1864</v>
      </c>
      <c r="F18" s="2" t="s">
        <v>28</v>
      </c>
      <c r="G18" s="2" t="s">
        <v>34</v>
      </c>
      <c r="H18" s="2" t="s">
        <v>29</v>
      </c>
      <c r="I18" s="2" t="s">
        <v>1062</v>
      </c>
      <c r="J18" s="2">
        <v>3750</v>
      </c>
      <c r="K18" s="2">
        <v>1250</v>
      </c>
      <c r="L18" s="2"/>
      <c r="M18" s="2"/>
      <c r="N18" s="18">
        <f t="shared" si="0"/>
        <v>5000</v>
      </c>
      <c r="O18" s="2" t="s">
        <v>1016</v>
      </c>
      <c r="P18" s="2" t="s">
        <v>384</v>
      </c>
      <c r="Q18" s="2">
        <f t="shared" si="1"/>
        <v>1250</v>
      </c>
      <c r="R18" s="2">
        <f t="shared" si="1"/>
        <v>0</v>
      </c>
      <c r="S18" s="2">
        <f t="shared" si="2"/>
        <v>1250</v>
      </c>
      <c r="T18" s="11">
        <v>30851</v>
      </c>
      <c r="U18" s="2"/>
    </row>
    <row r="19" spans="3:21" ht="15.75">
      <c r="C19" s="2">
        <v>10</v>
      </c>
      <c r="D19" s="21" t="s">
        <v>1865</v>
      </c>
      <c r="E19" s="2" t="s">
        <v>1866</v>
      </c>
      <c r="F19" s="2" t="s">
        <v>28</v>
      </c>
      <c r="G19" s="2" t="s">
        <v>34</v>
      </c>
      <c r="H19" s="2" t="s">
        <v>29</v>
      </c>
      <c r="I19" s="2" t="s">
        <v>755</v>
      </c>
      <c r="J19" s="2">
        <v>14600</v>
      </c>
      <c r="K19" s="2">
        <v>3894</v>
      </c>
      <c r="L19" s="2"/>
      <c r="M19" s="2"/>
      <c r="N19" s="18">
        <f t="shared" si="0"/>
        <v>18494</v>
      </c>
      <c r="O19" s="2" t="s">
        <v>383</v>
      </c>
      <c r="P19" s="2" t="s">
        <v>217</v>
      </c>
      <c r="Q19" s="2">
        <f t="shared" si="1"/>
        <v>3894</v>
      </c>
      <c r="R19" s="2">
        <f t="shared" si="1"/>
        <v>0</v>
      </c>
      <c r="S19" s="2">
        <f t="shared" si="2"/>
        <v>3894</v>
      </c>
      <c r="T19" s="11">
        <v>30854</v>
      </c>
      <c r="U19" s="2"/>
    </row>
    <row r="20" spans="3:21" ht="15.75">
      <c r="C20" s="2">
        <v>11</v>
      </c>
      <c r="D20" s="21" t="s">
        <v>1867</v>
      </c>
      <c r="E20" s="2" t="s">
        <v>1868</v>
      </c>
      <c r="F20" s="2" t="s">
        <v>28</v>
      </c>
      <c r="G20" s="2" t="s">
        <v>1068</v>
      </c>
      <c r="H20" s="2" t="s">
        <v>29</v>
      </c>
      <c r="I20" s="2" t="s">
        <v>1869</v>
      </c>
      <c r="J20" s="2">
        <v>7500</v>
      </c>
      <c r="K20" s="2">
        <v>2500</v>
      </c>
      <c r="L20" s="2"/>
      <c r="M20" s="2"/>
      <c r="N20" s="18">
        <f t="shared" si="0"/>
        <v>10000</v>
      </c>
      <c r="O20" s="2" t="s">
        <v>1016</v>
      </c>
      <c r="P20" s="2" t="s">
        <v>384</v>
      </c>
      <c r="Q20" s="2">
        <f t="shared" si="1"/>
        <v>2500</v>
      </c>
      <c r="R20" s="2">
        <f t="shared" si="1"/>
        <v>0</v>
      </c>
      <c r="S20" s="2">
        <f t="shared" si="2"/>
        <v>2500</v>
      </c>
      <c r="T20" s="11">
        <v>30858</v>
      </c>
      <c r="U20" s="2"/>
    </row>
    <row r="21" spans="3:21" ht="15.75">
      <c r="C21" s="2">
        <v>12</v>
      </c>
      <c r="D21" s="21" t="s">
        <v>1870</v>
      </c>
      <c r="E21" s="2" t="s">
        <v>1871</v>
      </c>
      <c r="F21" s="2" t="s">
        <v>28</v>
      </c>
      <c r="G21" s="2" t="s">
        <v>34</v>
      </c>
      <c r="H21" s="2" t="s">
        <v>29</v>
      </c>
      <c r="I21" s="2" t="s">
        <v>1872</v>
      </c>
      <c r="J21" s="2">
        <v>9000</v>
      </c>
      <c r="K21" s="2">
        <v>3000</v>
      </c>
      <c r="L21" s="2"/>
      <c r="M21" s="2"/>
      <c r="N21" s="18">
        <f t="shared" si="0"/>
        <v>12000</v>
      </c>
      <c r="O21" s="2" t="s">
        <v>114</v>
      </c>
      <c r="P21" s="2" t="s">
        <v>51</v>
      </c>
      <c r="Q21" s="2">
        <f t="shared" si="1"/>
        <v>3000</v>
      </c>
      <c r="R21" s="2">
        <f t="shared" si="1"/>
        <v>0</v>
      </c>
      <c r="S21" s="2">
        <f t="shared" si="2"/>
        <v>3000</v>
      </c>
      <c r="T21" s="11">
        <v>30859</v>
      </c>
      <c r="U21" s="2"/>
    </row>
    <row r="22" spans="3:21" ht="15.75">
      <c r="C22" s="2">
        <v>13</v>
      </c>
      <c r="D22" s="21" t="s">
        <v>1873</v>
      </c>
      <c r="E22" s="2" t="s">
        <v>1874</v>
      </c>
      <c r="F22" s="2" t="s">
        <v>28</v>
      </c>
      <c r="G22" s="2" t="s">
        <v>34</v>
      </c>
      <c r="H22" s="2" t="s">
        <v>39</v>
      </c>
      <c r="I22" s="2" t="s">
        <v>1875</v>
      </c>
      <c r="J22" s="2">
        <v>3750</v>
      </c>
      <c r="K22" s="2">
        <v>1250</v>
      </c>
      <c r="L22" s="2"/>
      <c r="M22" s="2"/>
      <c r="N22" s="18">
        <f t="shared" si="0"/>
        <v>5000</v>
      </c>
      <c r="O22" s="2" t="s">
        <v>86</v>
      </c>
      <c r="P22" s="2" t="s">
        <v>51</v>
      </c>
      <c r="Q22" s="2">
        <f t="shared" si="1"/>
        <v>1250</v>
      </c>
      <c r="R22" s="2">
        <f t="shared" si="1"/>
        <v>0</v>
      </c>
      <c r="S22" s="2">
        <f t="shared" si="2"/>
        <v>1250</v>
      </c>
      <c r="T22" s="11">
        <v>30861</v>
      </c>
      <c r="U22" s="2"/>
    </row>
    <row r="23" spans="3:21" ht="15.75">
      <c r="C23" s="2">
        <v>14</v>
      </c>
      <c r="D23" s="21" t="s">
        <v>1876</v>
      </c>
      <c r="E23" s="2" t="s">
        <v>1877</v>
      </c>
      <c r="F23" s="2" t="s">
        <v>28</v>
      </c>
      <c r="G23" s="2" t="s">
        <v>1092</v>
      </c>
      <c r="H23" s="2" t="s">
        <v>29</v>
      </c>
      <c r="I23" s="2" t="s">
        <v>160</v>
      </c>
      <c r="J23" s="2">
        <v>1800</v>
      </c>
      <c r="K23" s="2">
        <v>600</v>
      </c>
      <c r="L23" s="2"/>
      <c r="M23" s="2"/>
      <c r="N23" s="18">
        <f t="shared" si="0"/>
        <v>2400</v>
      </c>
      <c r="O23" s="2" t="s">
        <v>194</v>
      </c>
      <c r="P23" s="2" t="s">
        <v>1316</v>
      </c>
      <c r="Q23" s="2">
        <f t="shared" si="1"/>
        <v>600</v>
      </c>
      <c r="R23" s="2">
        <f t="shared" si="1"/>
        <v>0</v>
      </c>
      <c r="S23" s="2">
        <f t="shared" si="2"/>
        <v>600</v>
      </c>
      <c r="T23" s="11">
        <v>30861</v>
      </c>
      <c r="U23" s="2"/>
    </row>
    <row r="24" spans="3:21" ht="15.75">
      <c r="C24" s="2">
        <v>15</v>
      </c>
      <c r="D24" s="21" t="s">
        <v>1878</v>
      </c>
      <c r="E24" s="2" t="s">
        <v>1877</v>
      </c>
      <c r="F24" s="2" t="s">
        <v>28</v>
      </c>
      <c r="G24" s="2" t="s">
        <v>1611</v>
      </c>
      <c r="H24" s="2" t="s">
        <v>29</v>
      </c>
      <c r="I24" s="2" t="s">
        <v>395</v>
      </c>
      <c r="J24" s="2">
        <v>1800</v>
      </c>
      <c r="K24" s="2">
        <v>600</v>
      </c>
      <c r="L24" s="2"/>
      <c r="M24" s="2"/>
      <c r="N24" s="18">
        <f t="shared" si="0"/>
        <v>2400</v>
      </c>
      <c r="O24" s="2" t="s">
        <v>194</v>
      </c>
      <c r="P24" s="2" t="s">
        <v>1316</v>
      </c>
      <c r="Q24" s="2">
        <f t="shared" si="1"/>
        <v>600</v>
      </c>
      <c r="R24" s="2">
        <f t="shared" si="1"/>
        <v>0</v>
      </c>
      <c r="S24" s="2">
        <f t="shared" si="2"/>
        <v>600</v>
      </c>
      <c r="T24" s="11">
        <v>30861</v>
      </c>
      <c r="U24" s="2"/>
    </row>
    <row r="25" spans="3:21" ht="15.75">
      <c r="C25" s="2">
        <v>16</v>
      </c>
      <c r="D25" s="21" t="s">
        <v>1879</v>
      </c>
      <c r="E25" s="2" t="s">
        <v>1877</v>
      </c>
      <c r="F25" s="2" t="s">
        <v>28</v>
      </c>
      <c r="G25" s="2" t="s">
        <v>1092</v>
      </c>
      <c r="H25" s="2" t="s">
        <v>29</v>
      </c>
      <c r="I25" s="2" t="s">
        <v>395</v>
      </c>
      <c r="J25" s="2">
        <v>1800</v>
      </c>
      <c r="K25" s="2">
        <v>600</v>
      </c>
      <c r="L25" s="2"/>
      <c r="M25" s="2"/>
      <c r="N25" s="18">
        <f t="shared" si="0"/>
        <v>2400</v>
      </c>
      <c r="O25" s="2" t="s">
        <v>194</v>
      </c>
      <c r="P25" s="2" t="s">
        <v>1316</v>
      </c>
      <c r="Q25" s="2">
        <f t="shared" si="1"/>
        <v>600</v>
      </c>
      <c r="R25" s="2">
        <f t="shared" si="1"/>
        <v>0</v>
      </c>
      <c r="S25" s="2">
        <f t="shared" si="2"/>
        <v>600</v>
      </c>
      <c r="T25" s="11">
        <v>30861</v>
      </c>
      <c r="U25" s="2"/>
    </row>
    <row r="26" spans="3:21" ht="15.75">
      <c r="C26" s="2">
        <v>17</v>
      </c>
      <c r="D26" s="21" t="s">
        <v>1880</v>
      </c>
      <c r="E26" s="2" t="s">
        <v>1877</v>
      </c>
      <c r="F26" s="2" t="s">
        <v>28</v>
      </c>
      <c r="G26" s="2" t="s">
        <v>1092</v>
      </c>
      <c r="H26" s="2" t="s">
        <v>29</v>
      </c>
      <c r="I26" s="2" t="s">
        <v>395</v>
      </c>
      <c r="J26" s="2">
        <v>1800</v>
      </c>
      <c r="K26" s="2">
        <v>600</v>
      </c>
      <c r="L26" s="2"/>
      <c r="M26" s="2"/>
      <c r="N26" s="18">
        <f t="shared" si="0"/>
        <v>2400</v>
      </c>
      <c r="O26" s="2" t="s">
        <v>194</v>
      </c>
      <c r="P26" s="2" t="s">
        <v>1316</v>
      </c>
      <c r="Q26" s="2">
        <f t="shared" ref="Q26:R70" si="3">K26</f>
        <v>600</v>
      </c>
      <c r="R26" s="2">
        <f t="shared" si="3"/>
        <v>0</v>
      </c>
      <c r="S26" s="2">
        <f t="shared" si="2"/>
        <v>600</v>
      </c>
      <c r="T26" s="11">
        <v>30861</v>
      </c>
      <c r="U26" s="2"/>
    </row>
    <row r="27" spans="3:21" ht="15.75">
      <c r="C27" s="2">
        <v>18</v>
      </c>
      <c r="D27" s="21" t="s">
        <v>1881</v>
      </c>
      <c r="E27" s="2" t="s">
        <v>1882</v>
      </c>
      <c r="F27" s="2" t="s">
        <v>28</v>
      </c>
      <c r="G27" s="2" t="s">
        <v>34</v>
      </c>
      <c r="H27" s="2" t="s">
        <v>29</v>
      </c>
      <c r="I27" s="2" t="s">
        <v>1651</v>
      </c>
      <c r="J27" s="2">
        <v>4875</v>
      </c>
      <c r="K27" s="2">
        <v>1625</v>
      </c>
      <c r="L27" s="2"/>
      <c r="M27" s="2"/>
      <c r="N27" s="18">
        <f t="shared" si="0"/>
        <v>6500</v>
      </c>
      <c r="O27" s="2" t="s">
        <v>46</v>
      </c>
      <c r="P27" s="2" t="s">
        <v>51</v>
      </c>
      <c r="Q27" s="2">
        <f t="shared" si="3"/>
        <v>1625</v>
      </c>
      <c r="R27" s="2">
        <f t="shared" si="3"/>
        <v>0</v>
      </c>
      <c r="S27" s="2">
        <f t="shared" si="2"/>
        <v>1625</v>
      </c>
      <c r="T27" s="11">
        <v>30861</v>
      </c>
      <c r="U27" s="2"/>
    </row>
    <row r="28" spans="3:21" ht="15.75">
      <c r="C28" s="2">
        <v>19</v>
      </c>
      <c r="D28" s="21" t="s">
        <v>1883</v>
      </c>
      <c r="E28" s="2" t="s">
        <v>1884</v>
      </c>
      <c r="F28" s="2" t="s">
        <v>28</v>
      </c>
      <c r="G28" s="2" t="s">
        <v>1025</v>
      </c>
      <c r="H28" s="2" t="s">
        <v>29</v>
      </c>
      <c r="I28" s="2" t="s">
        <v>1885</v>
      </c>
      <c r="J28" s="2">
        <v>6000</v>
      </c>
      <c r="K28" s="2">
        <v>2000</v>
      </c>
      <c r="L28" s="2"/>
      <c r="M28" s="2"/>
      <c r="N28" s="18">
        <f t="shared" si="0"/>
        <v>8000</v>
      </c>
      <c r="O28" s="2" t="s">
        <v>46</v>
      </c>
      <c r="P28" s="2" t="s">
        <v>51</v>
      </c>
      <c r="Q28" s="2">
        <f t="shared" si="3"/>
        <v>2000</v>
      </c>
      <c r="R28" s="2">
        <f t="shared" si="3"/>
        <v>0</v>
      </c>
      <c r="S28" s="2">
        <f t="shared" si="2"/>
        <v>2000</v>
      </c>
      <c r="T28" s="11">
        <v>30862</v>
      </c>
      <c r="U28" s="2"/>
    </row>
    <row r="29" spans="3:21" ht="15.75">
      <c r="C29" s="2">
        <v>20</v>
      </c>
      <c r="D29" s="21" t="s">
        <v>1886</v>
      </c>
      <c r="E29" s="2" t="s">
        <v>1887</v>
      </c>
      <c r="F29" s="2" t="s">
        <v>28</v>
      </c>
      <c r="G29" s="2" t="s">
        <v>1025</v>
      </c>
      <c r="H29" s="2" t="s">
        <v>29</v>
      </c>
      <c r="I29" s="2" t="s">
        <v>45</v>
      </c>
      <c r="J29" s="2">
        <v>6000</v>
      </c>
      <c r="K29" s="2">
        <v>2000</v>
      </c>
      <c r="L29" s="2"/>
      <c r="M29" s="2"/>
      <c r="N29" s="18">
        <f t="shared" si="0"/>
        <v>8000</v>
      </c>
      <c r="O29" s="2" t="s">
        <v>46</v>
      </c>
      <c r="P29" s="2" t="s">
        <v>51</v>
      </c>
      <c r="Q29" s="2">
        <f t="shared" si="3"/>
        <v>2000</v>
      </c>
      <c r="R29" s="2">
        <f t="shared" si="3"/>
        <v>0</v>
      </c>
      <c r="S29" s="2">
        <f t="shared" si="2"/>
        <v>2000</v>
      </c>
      <c r="T29" s="11">
        <v>30859</v>
      </c>
      <c r="U29" s="2"/>
    </row>
    <row r="30" spans="3:21" ht="15.75">
      <c r="C30" s="2">
        <v>21</v>
      </c>
      <c r="D30" s="21" t="s">
        <v>1888</v>
      </c>
      <c r="E30" s="2" t="s">
        <v>1889</v>
      </c>
      <c r="F30" s="2" t="s">
        <v>28</v>
      </c>
      <c r="G30" s="2" t="s">
        <v>1611</v>
      </c>
      <c r="H30" s="2" t="s">
        <v>39</v>
      </c>
      <c r="I30" s="2" t="s">
        <v>1890</v>
      </c>
      <c r="J30" s="2">
        <v>750</v>
      </c>
      <c r="K30" s="2">
        <v>250</v>
      </c>
      <c r="L30" s="2"/>
      <c r="M30" s="2"/>
      <c r="N30" s="18">
        <f t="shared" si="0"/>
        <v>1000</v>
      </c>
      <c r="O30" s="2" t="s">
        <v>104</v>
      </c>
      <c r="P30" s="2" t="s">
        <v>1891</v>
      </c>
      <c r="Q30" s="2">
        <f t="shared" si="3"/>
        <v>250</v>
      </c>
      <c r="R30" s="2">
        <f t="shared" si="3"/>
        <v>0</v>
      </c>
      <c r="S30" s="2">
        <f t="shared" si="2"/>
        <v>250</v>
      </c>
      <c r="T30" s="11">
        <v>30875</v>
      </c>
      <c r="U30" s="2"/>
    </row>
    <row r="31" spans="3:21" ht="15.75">
      <c r="C31" s="2">
        <v>22</v>
      </c>
      <c r="D31" s="21" t="s">
        <v>1892</v>
      </c>
      <c r="E31" s="2" t="s">
        <v>1889</v>
      </c>
      <c r="F31" s="2" t="s">
        <v>28</v>
      </c>
      <c r="G31" s="2" t="s">
        <v>1092</v>
      </c>
      <c r="H31" s="2" t="s">
        <v>29</v>
      </c>
      <c r="I31" s="2" t="s">
        <v>1890</v>
      </c>
      <c r="J31" s="2">
        <v>750</v>
      </c>
      <c r="K31" s="2">
        <v>250</v>
      </c>
      <c r="L31" s="2"/>
      <c r="M31" s="2"/>
      <c r="N31" s="18">
        <f t="shared" si="0"/>
        <v>1000</v>
      </c>
      <c r="O31" s="2" t="s">
        <v>104</v>
      </c>
      <c r="P31" s="2" t="s">
        <v>1891</v>
      </c>
      <c r="Q31" s="2">
        <f t="shared" si="3"/>
        <v>250</v>
      </c>
      <c r="R31" s="2">
        <f t="shared" si="3"/>
        <v>0</v>
      </c>
      <c r="S31" s="2">
        <f t="shared" si="2"/>
        <v>250</v>
      </c>
      <c r="T31" s="11">
        <v>30875</v>
      </c>
      <c r="U31" s="2"/>
    </row>
    <row r="32" spans="3:21" ht="15.75">
      <c r="C32" s="2">
        <v>23</v>
      </c>
      <c r="D32" s="21" t="s">
        <v>1893</v>
      </c>
      <c r="E32" s="2" t="s">
        <v>1889</v>
      </c>
      <c r="F32" s="2" t="s">
        <v>28</v>
      </c>
      <c r="G32" s="2" t="s">
        <v>1092</v>
      </c>
      <c r="H32" s="2" t="s">
        <v>29</v>
      </c>
      <c r="I32" s="2" t="s">
        <v>1890</v>
      </c>
      <c r="J32" s="2">
        <v>750</v>
      </c>
      <c r="K32" s="2">
        <v>250</v>
      </c>
      <c r="L32" s="2"/>
      <c r="M32" s="2"/>
      <c r="N32" s="18">
        <f t="shared" si="0"/>
        <v>1000</v>
      </c>
      <c r="O32" s="2" t="s">
        <v>104</v>
      </c>
      <c r="P32" s="2" t="s">
        <v>1891</v>
      </c>
      <c r="Q32" s="2">
        <f t="shared" si="3"/>
        <v>250</v>
      </c>
      <c r="R32" s="2">
        <f t="shared" si="3"/>
        <v>0</v>
      </c>
      <c r="S32" s="2">
        <f t="shared" si="2"/>
        <v>250</v>
      </c>
      <c r="T32" s="11">
        <v>30875</v>
      </c>
      <c r="U32" s="2"/>
    </row>
    <row r="33" spans="3:21" ht="15.75">
      <c r="C33" s="2">
        <v>24</v>
      </c>
      <c r="D33" s="21" t="s">
        <v>1894</v>
      </c>
      <c r="E33" s="2" t="s">
        <v>1889</v>
      </c>
      <c r="F33" s="2" t="s">
        <v>28</v>
      </c>
      <c r="G33" s="2" t="s">
        <v>1092</v>
      </c>
      <c r="H33" s="2" t="s">
        <v>29</v>
      </c>
      <c r="I33" s="2" t="s">
        <v>1890</v>
      </c>
      <c r="J33" s="2">
        <v>750</v>
      </c>
      <c r="K33" s="2">
        <v>250</v>
      </c>
      <c r="L33" s="2"/>
      <c r="M33" s="2"/>
      <c r="N33" s="18">
        <f t="shared" si="0"/>
        <v>1000</v>
      </c>
      <c r="O33" s="2" t="s">
        <v>104</v>
      </c>
      <c r="P33" s="2" t="s">
        <v>1891</v>
      </c>
      <c r="Q33" s="2">
        <f t="shared" si="3"/>
        <v>250</v>
      </c>
      <c r="R33" s="2">
        <f t="shared" si="3"/>
        <v>0</v>
      </c>
      <c r="S33" s="2">
        <f t="shared" si="2"/>
        <v>250</v>
      </c>
      <c r="T33" s="11">
        <v>30875</v>
      </c>
      <c r="U33" s="2"/>
    </row>
    <row r="34" spans="3:21" ht="15.75">
      <c r="C34" s="2">
        <v>25</v>
      </c>
      <c r="D34" s="21" t="s">
        <v>1895</v>
      </c>
      <c r="E34" s="2" t="s">
        <v>1889</v>
      </c>
      <c r="F34" s="2" t="s">
        <v>28</v>
      </c>
      <c r="G34" s="2" t="s">
        <v>1092</v>
      </c>
      <c r="H34" s="2" t="s">
        <v>29</v>
      </c>
      <c r="I34" s="2" t="s">
        <v>1890</v>
      </c>
      <c r="J34" s="2">
        <v>750</v>
      </c>
      <c r="K34" s="2">
        <v>250</v>
      </c>
      <c r="L34" s="2"/>
      <c r="M34" s="2"/>
      <c r="N34" s="18">
        <f t="shared" si="0"/>
        <v>1000</v>
      </c>
      <c r="O34" s="2" t="s">
        <v>104</v>
      </c>
      <c r="P34" s="2" t="s">
        <v>1891</v>
      </c>
      <c r="Q34" s="2">
        <f t="shared" si="3"/>
        <v>250</v>
      </c>
      <c r="R34" s="2">
        <f t="shared" si="3"/>
        <v>0</v>
      </c>
      <c r="S34" s="2">
        <f t="shared" si="2"/>
        <v>250</v>
      </c>
      <c r="T34" s="11">
        <v>30875</v>
      </c>
      <c r="U34" s="2"/>
    </row>
    <row r="35" spans="3:21" ht="15.75">
      <c r="C35" s="2">
        <v>26</v>
      </c>
      <c r="D35" s="21" t="s">
        <v>1896</v>
      </c>
      <c r="E35" s="2" t="s">
        <v>1889</v>
      </c>
      <c r="F35" s="2" t="s">
        <v>28</v>
      </c>
      <c r="G35" s="2" t="s">
        <v>1092</v>
      </c>
      <c r="H35" s="2" t="s">
        <v>29</v>
      </c>
      <c r="I35" s="2" t="s">
        <v>1890</v>
      </c>
      <c r="J35" s="2">
        <v>750</v>
      </c>
      <c r="K35" s="2">
        <v>250</v>
      </c>
      <c r="L35" s="2"/>
      <c r="M35" s="2"/>
      <c r="N35" s="18">
        <f t="shared" si="0"/>
        <v>1000</v>
      </c>
      <c r="O35" s="2" t="s">
        <v>104</v>
      </c>
      <c r="P35" s="2" t="s">
        <v>1891</v>
      </c>
      <c r="Q35" s="2">
        <f t="shared" si="3"/>
        <v>250</v>
      </c>
      <c r="R35" s="2">
        <f t="shared" si="3"/>
        <v>0</v>
      </c>
      <c r="S35" s="2">
        <f t="shared" si="2"/>
        <v>250</v>
      </c>
      <c r="T35" s="11">
        <v>30875</v>
      </c>
      <c r="U35" s="2"/>
    </row>
    <row r="36" spans="3:21" ht="15.75">
      <c r="C36" s="2">
        <v>27</v>
      </c>
      <c r="D36" s="21" t="s">
        <v>1897</v>
      </c>
      <c r="E36" s="2" t="s">
        <v>1889</v>
      </c>
      <c r="F36" s="2" t="s">
        <v>28</v>
      </c>
      <c r="G36" s="2" t="s">
        <v>1092</v>
      </c>
      <c r="H36" s="2" t="s">
        <v>29</v>
      </c>
      <c r="I36" s="2" t="s">
        <v>1890</v>
      </c>
      <c r="J36" s="2">
        <v>750</v>
      </c>
      <c r="K36" s="2">
        <v>250</v>
      </c>
      <c r="L36" s="2"/>
      <c r="M36" s="2"/>
      <c r="N36" s="18">
        <f t="shared" si="0"/>
        <v>1000</v>
      </c>
      <c r="O36" s="2" t="s">
        <v>104</v>
      </c>
      <c r="P36" s="2" t="s">
        <v>1891</v>
      </c>
      <c r="Q36" s="2">
        <f t="shared" si="3"/>
        <v>250</v>
      </c>
      <c r="R36" s="2">
        <f t="shared" si="3"/>
        <v>0</v>
      </c>
      <c r="S36" s="2">
        <f t="shared" si="2"/>
        <v>250</v>
      </c>
      <c r="T36" s="11">
        <v>30875</v>
      </c>
      <c r="U36" s="2"/>
    </row>
    <row r="37" spans="3:21" ht="15.75">
      <c r="C37" s="2">
        <v>28</v>
      </c>
      <c r="D37" s="21" t="s">
        <v>1898</v>
      </c>
      <c r="E37" s="2" t="s">
        <v>1889</v>
      </c>
      <c r="F37" s="2" t="s">
        <v>28</v>
      </c>
      <c r="G37" s="2" t="s">
        <v>1092</v>
      </c>
      <c r="H37" s="2" t="s">
        <v>29</v>
      </c>
      <c r="I37" s="2" t="s">
        <v>1890</v>
      </c>
      <c r="J37" s="2">
        <v>750</v>
      </c>
      <c r="K37" s="2">
        <v>250</v>
      </c>
      <c r="L37" s="2"/>
      <c r="M37" s="2"/>
      <c r="N37" s="18">
        <f t="shared" si="0"/>
        <v>1000</v>
      </c>
      <c r="O37" s="2" t="s">
        <v>104</v>
      </c>
      <c r="P37" s="2" t="s">
        <v>1891</v>
      </c>
      <c r="Q37" s="2">
        <f t="shared" si="3"/>
        <v>250</v>
      </c>
      <c r="R37" s="2">
        <f t="shared" si="3"/>
        <v>0</v>
      </c>
      <c r="S37" s="2">
        <f t="shared" si="2"/>
        <v>250</v>
      </c>
      <c r="T37" s="11">
        <v>30875</v>
      </c>
      <c r="U37" s="2"/>
    </row>
    <row r="38" spans="3:21" ht="15.75">
      <c r="C38" s="2">
        <v>29</v>
      </c>
      <c r="D38" s="21" t="s">
        <v>1899</v>
      </c>
      <c r="E38" s="2" t="s">
        <v>1889</v>
      </c>
      <c r="F38" s="2" t="s">
        <v>28</v>
      </c>
      <c r="G38" s="2" t="s">
        <v>1092</v>
      </c>
      <c r="H38" s="2" t="s">
        <v>29</v>
      </c>
      <c r="I38" s="2" t="s">
        <v>1890</v>
      </c>
      <c r="J38" s="2">
        <v>750</v>
      </c>
      <c r="K38" s="2">
        <v>250</v>
      </c>
      <c r="L38" s="2"/>
      <c r="M38" s="2"/>
      <c r="N38" s="18">
        <f t="shared" si="0"/>
        <v>1000</v>
      </c>
      <c r="O38" s="2" t="s">
        <v>104</v>
      </c>
      <c r="P38" s="2" t="s">
        <v>1891</v>
      </c>
      <c r="Q38" s="2">
        <f t="shared" si="3"/>
        <v>250</v>
      </c>
      <c r="R38" s="2">
        <f t="shared" si="3"/>
        <v>0</v>
      </c>
      <c r="S38" s="2">
        <f t="shared" si="2"/>
        <v>250</v>
      </c>
      <c r="T38" s="11">
        <v>30875</v>
      </c>
      <c r="U38" s="2"/>
    </row>
    <row r="39" spans="3:21" ht="15.75">
      <c r="C39" s="2">
        <v>30</v>
      </c>
      <c r="D39" s="21" t="s">
        <v>1900</v>
      </c>
      <c r="E39" s="2" t="s">
        <v>1889</v>
      </c>
      <c r="F39" s="2" t="s">
        <v>28</v>
      </c>
      <c r="G39" s="2" t="s">
        <v>1092</v>
      </c>
      <c r="H39" s="2" t="s">
        <v>29</v>
      </c>
      <c r="I39" s="2" t="s">
        <v>1890</v>
      </c>
      <c r="J39" s="2">
        <v>750</v>
      </c>
      <c r="K39" s="2">
        <v>250</v>
      </c>
      <c r="L39" s="2"/>
      <c r="M39" s="2"/>
      <c r="N39" s="18">
        <f t="shared" si="0"/>
        <v>1000</v>
      </c>
      <c r="O39" s="2" t="s">
        <v>104</v>
      </c>
      <c r="P39" s="2" t="s">
        <v>1891</v>
      </c>
      <c r="Q39" s="2">
        <f t="shared" si="3"/>
        <v>250</v>
      </c>
      <c r="R39" s="2">
        <f t="shared" si="3"/>
        <v>0</v>
      </c>
      <c r="S39" s="2">
        <f t="shared" si="2"/>
        <v>250</v>
      </c>
      <c r="T39" s="11">
        <v>30875</v>
      </c>
      <c r="U39" s="2"/>
    </row>
    <row r="40" spans="3:21" ht="15.75">
      <c r="C40" s="2">
        <v>31</v>
      </c>
      <c r="D40" s="21" t="s">
        <v>1901</v>
      </c>
      <c r="E40" s="2" t="s">
        <v>1889</v>
      </c>
      <c r="F40" s="2" t="s">
        <v>28</v>
      </c>
      <c r="G40" s="2" t="s">
        <v>1092</v>
      </c>
      <c r="H40" s="2" t="s">
        <v>29</v>
      </c>
      <c r="I40" s="2" t="s">
        <v>1890</v>
      </c>
      <c r="J40" s="2">
        <v>2250</v>
      </c>
      <c r="K40" s="2">
        <v>750</v>
      </c>
      <c r="L40" s="2"/>
      <c r="M40" s="2"/>
      <c r="N40" s="18">
        <f t="shared" si="0"/>
        <v>3000</v>
      </c>
      <c r="O40" s="2" t="s">
        <v>104</v>
      </c>
      <c r="P40" s="2" t="s">
        <v>1891</v>
      </c>
      <c r="Q40" s="2">
        <f t="shared" si="3"/>
        <v>750</v>
      </c>
      <c r="R40" s="2">
        <f t="shared" si="3"/>
        <v>0</v>
      </c>
      <c r="S40" s="2">
        <f t="shared" si="2"/>
        <v>750</v>
      </c>
      <c r="T40" s="11">
        <v>30875</v>
      </c>
      <c r="U40" s="2"/>
    </row>
    <row r="41" spans="3:21" ht="15.75">
      <c r="C41" s="2">
        <v>32</v>
      </c>
      <c r="D41" s="21" t="s">
        <v>1902</v>
      </c>
      <c r="E41" s="2" t="s">
        <v>1889</v>
      </c>
      <c r="F41" s="2" t="s">
        <v>28</v>
      </c>
      <c r="G41" s="2" t="s">
        <v>1092</v>
      </c>
      <c r="H41" s="2" t="s">
        <v>29</v>
      </c>
      <c r="I41" s="2" t="s">
        <v>1890</v>
      </c>
      <c r="J41" s="2">
        <v>2250</v>
      </c>
      <c r="K41" s="2">
        <v>750</v>
      </c>
      <c r="L41" s="2"/>
      <c r="M41" s="2"/>
      <c r="N41" s="18">
        <f t="shared" si="0"/>
        <v>3000</v>
      </c>
      <c r="O41" s="2" t="s">
        <v>104</v>
      </c>
      <c r="P41" s="2" t="s">
        <v>1891</v>
      </c>
      <c r="Q41" s="2">
        <f t="shared" si="3"/>
        <v>750</v>
      </c>
      <c r="R41" s="2">
        <f t="shared" si="3"/>
        <v>0</v>
      </c>
      <c r="S41" s="2">
        <f t="shared" si="2"/>
        <v>750</v>
      </c>
      <c r="T41" s="11">
        <v>30875</v>
      </c>
      <c r="U41" s="2"/>
    </row>
    <row r="42" spans="3:21" ht="15.75">
      <c r="C42" s="2">
        <v>33</v>
      </c>
      <c r="D42" s="21" t="s">
        <v>1903</v>
      </c>
      <c r="E42" s="2" t="s">
        <v>1904</v>
      </c>
      <c r="F42" s="2" t="s">
        <v>28</v>
      </c>
      <c r="G42" s="2" t="s">
        <v>1025</v>
      </c>
      <c r="H42" s="2" t="s">
        <v>29</v>
      </c>
      <c r="I42" s="2" t="s">
        <v>1907</v>
      </c>
      <c r="J42" s="2">
        <v>3000</v>
      </c>
      <c r="K42" s="2">
        <v>1000</v>
      </c>
      <c r="L42" s="2"/>
      <c r="M42" s="2"/>
      <c r="N42" s="18">
        <f t="shared" si="0"/>
        <v>4000</v>
      </c>
      <c r="O42" s="2" t="s">
        <v>86</v>
      </c>
      <c r="P42" s="2" t="s">
        <v>290</v>
      </c>
      <c r="Q42" s="2">
        <f t="shared" si="3"/>
        <v>1000</v>
      </c>
      <c r="R42" s="2">
        <f t="shared" si="3"/>
        <v>0</v>
      </c>
      <c r="S42" s="2">
        <f t="shared" si="2"/>
        <v>1000</v>
      </c>
      <c r="T42" s="11">
        <v>30875</v>
      </c>
      <c r="U42" s="2"/>
    </row>
    <row r="43" spans="3:21" ht="15.75">
      <c r="C43" s="2">
        <v>34</v>
      </c>
      <c r="D43" s="22" t="s">
        <v>1905</v>
      </c>
      <c r="E43" s="2" t="s">
        <v>1906</v>
      </c>
      <c r="F43" s="2" t="s">
        <v>28</v>
      </c>
      <c r="G43" s="2" t="s">
        <v>34</v>
      </c>
      <c r="H43" s="2" t="s">
        <v>29</v>
      </c>
      <c r="I43" s="2" t="s">
        <v>45</v>
      </c>
      <c r="J43" s="2">
        <v>3750</v>
      </c>
      <c r="K43" s="2">
        <v>1250</v>
      </c>
      <c r="L43" s="2"/>
      <c r="M43" s="2"/>
      <c r="N43" s="18">
        <f t="shared" si="0"/>
        <v>5000</v>
      </c>
      <c r="O43" s="2" t="s">
        <v>1016</v>
      </c>
      <c r="P43" s="2" t="s">
        <v>384</v>
      </c>
      <c r="Q43" s="2">
        <f t="shared" si="3"/>
        <v>1250</v>
      </c>
      <c r="R43" s="2">
        <f t="shared" si="3"/>
        <v>0</v>
      </c>
      <c r="S43" s="2">
        <f t="shared" si="2"/>
        <v>1250</v>
      </c>
      <c r="T43" s="11">
        <v>30883</v>
      </c>
      <c r="U43" s="2"/>
    </row>
    <row r="44" spans="3:21" ht="15.75">
      <c r="C44" s="2">
        <v>35</v>
      </c>
      <c r="D44" s="21" t="s">
        <v>1908</v>
      </c>
      <c r="E44" s="2" t="s">
        <v>1909</v>
      </c>
      <c r="F44" s="2" t="s">
        <v>28</v>
      </c>
      <c r="G44" s="2" t="s">
        <v>34</v>
      </c>
      <c r="H44" s="2" t="s">
        <v>29</v>
      </c>
      <c r="I44" s="2" t="s">
        <v>45</v>
      </c>
      <c r="J44" s="2">
        <v>3750</v>
      </c>
      <c r="K44" s="2">
        <v>1250</v>
      </c>
      <c r="L44" s="2"/>
      <c r="M44" s="2"/>
      <c r="N44" s="18">
        <f t="shared" si="0"/>
        <v>5000</v>
      </c>
      <c r="O44" s="2" t="s">
        <v>46</v>
      </c>
      <c r="P44" s="2" t="s">
        <v>51</v>
      </c>
      <c r="Q44" s="2">
        <f t="shared" si="3"/>
        <v>1250</v>
      </c>
      <c r="R44" s="2">
        <f t="shared" si="3"/>
        <v>0</v>
      </c>
      <c r="S44" s="2">
        <f t="shared" si="2"/>
        <v>1250</v>
      </c>
      <c r="T44" s="11">
        <v>30900</v>
      </c>
      <c r="U44" s="2"/>
    </row>
    <row r="45" spans="3:21" ht="15.75">
      <c r="C45" s="2">
        <v>36</v>
      </c>
      <c r="D45" s="21" t="s">
        <v>1910</v>
      </c>
      <c r="E45" s="2" t="s">
        <v>1911</v>
      </c>
      <c r="F45" s="2" t="s">
        <v>28</v>
      </c>
      <c r="G45" s="2" t="s">
        <v>240</v>
      </c>
      <c r="H45" s="2" t="s">
        <v>29</v>
      </c>
      <c r="I45" s="2" t="s">
        <v>1487</v>
      </c>
      <c r="J45" s="2">
        <v>9000</v>
      </c>
      <c r="K45" s="2">
        <v>3000</v>
      </c>
      <c r="L45" s="2"/>
      <c r="M45" s="2"/>
      <c r="N45" s="18">
        <f t="shared" si="0"/>
        <v>12000</v>
      </c>
      <c r="O45" s="2" t="s">
        <v>30</v>
      </c>
      <c r="P45" s="2" t="s">
        <v>1641</v>
      </c>
      <c r="Q45" s="2">
        <f t="shared" si="3"/>
        <v>3000</v>
      </c>
      <c r="R45" s="2">
        <f t="shared" si="3"/>
        <v>0</v>
      </c>
      <c r="S45" s="2">
        <f t="shared" si="2"/>
        <v>3000</v>
      </c>
      <c r="T45" s="11">
        <v>30910</v>
      </c>
      <c r="U45" s="2"/>
    </row>
    <row r="46" spans="3:21" ht="15.75">
      <c r="C46" s="2">
        <v>37</v>
      </c>
      <c r="D46" s="21" t="s">
        <v>1912</v>
      </c>
      <c r="E46" s="2" t="s">
        <v>1913</v>
      </c>
      <c r="F46" s="2" t="s">
        <v>28</v>
      </c>
      <c r="G46" s="2" t="s">
        <v>34</v>
      </c>
      <c r="H46" s="2" t="s">
        <v>29</v>
      </c>
      <c r="I46" s="2" t="s">
        <v>45</v>
      </c>
      <c r="J46" s="2">
        <v>3000</v>
      </c>
      <c r="K46" s="2">
        <v>1000</v>
      </c>
      <c r="L46" s="2"/>
      <c r="M46" s="2"/>
      <c r="N46" s="18">
        <f t="shared" si="0"/>
        <v>4000</v>
      </c>
      <c r="O46" s="2" t="s">
        <v>30</v>
      </c>
      <c r="P46" s="2" t="s">
        <v>1641</v>
      </c>
      <c r="Q46" s="2">
        <f t="shared" si="3"/>
        <v>1000</v>
      </c>
      <c r="R46" s="2">
        <f t="shared" si="3"/>
        <v>0</v>
      </c>
      <c r="S46" s="2">
        <f t="shared" si="2"/>
        <v>1000</v>
      </c>
      <c r="T46" s="11">
        <v>30912</v>
      </c>
      <c r="U46" s="2"/>
    </row>
    <row r="47" spans="3:21" ht="15.75">
      <c r="C47" s="2">
        <v>38</v>
      </c>
      <c r="D47" s="21" t="s">
        <v>1914</v>
      </c>
      <c r="E47" s="2" t="s">
        <v>1915</v>
      </c>
      <c r="F47" s="2" t="s">
        <v>28</v>
      </c>
      <c r="G47" s="2" t="s">
        <v>1092</v>
      </c>
      <c r="H47" s="2" t="s">
        <v>29</v>
      </c>
      <c r="I47" s="2" t="s">
        <v>599</v>
      </c>
      <c r="J47" s="2">
        <v>9000</v>
      </c>
      <c r="K47" s="2">
        <v>3000</v>
      </c>
      <c r="L47" s="2"/>
      <c r="M47" s="2"/>
      <c r="N47" s="18">
        <f t="shared" si="0"/>
        <v>12000</v>
      </c>
      <c r="O47" s="2" t="s">
        <v>383</v>
      </c>
      <c r="P47" s="2" t="s">
        <v>556</v>
      </c>
      <c r="Q47" s="2">
        <f t="shared" si="3"/>
        <v>3000</v>
      </c>
      <c r="R47" s="2">
        <f t="shared" si="3"/>
        <v>0</v>
      </c>
      <c r="S47" s="2">
        <f t="shared" si="2"/>
        <v>3000</v>
      </c>
      <c r="T47" s="11">
        <v>30917</v>
      </c>
      <c r="U47" s="2"/>
    </row>
    <row r="48" spans="3:21" ht="15.75">
      <c r="C48" s="2">
        <v>39</v>
      </c>
      <c r="D48" s="21" t="s">
        <v>1916</v>
      </c>
      <c r="E48" s="2" t="s">
        <v>1877</v>
      </c>
      <c r="F48" s="2" t="s">
        <v>28</v>
      </c>
      <c r="G48" s="2" t="s">
        <v>34</v>
      </c>
      <c r="H48" s="2" t="s">
        <v>39</v>
      </c>
      <c r="I48" s="2" t="s">
        <v>160</v>
      </c>
      <c r="J48" s="2">
        <v>7500</v>
      </c>
      <c r="K48" s="2">
        <v>2500</v>
      </c>
      <c r="L48" s="2"/>
      <c r="M48" s="2"/>
      <c r="N48" s="18">
        <f t="shared" si="0"/>
        <v>10000</v>
      </c>
      <c r="O48" s="2" t="s">
        <v>46</v>
      </c>
      <c r="P48" s="2" t="s">
        <v>51</v>
      </c>
      <c r="Q48" s="2">
        <f t="shared" si="3"/>
        <v>2500</v>
      </c>
      <c r="R48" s="2">
        <f t="shared" si="3"/>
        <v>0</v>
      </c>
      <c r="S48" s="2">
        <f t="shared" si="2"/>
        <v>2500</v>
      </c>
      <c r="T48" s="11">
        <v>30924</v>
      </c>
      <c r="U48" s="2"/>
    </row>
    <row r="49" spans="3:21" ht="15.75">
      <c r="C49" s="2">
        <v>40</v>
      </c>
      <c r="D49" s="21" t="s">
        <v>1917</v>
      </c>
      <c r="E49" s="2" t="s">
        <v>89</v>
      </c>
      <c r="F49" s="2" t="s">
        <v>28</v>
      </c>
      <c r="G49" s="2" t="s">
        <v>34</v>
      </c>
      <c r="H49" s="2" t="s">
        <v>29</v>
      </c>
      <c r="I49" s="2" t="s">
        <v>120</v>
      </c>
      <c r="J49" s="2">
        <v>7500</v>
      </c>
      <c r="K49" s="2">
        <v>2500</v>
      </c>
      <c r="L49" s="2"/>
      <c r="M49" s="2"/>
      <c r="N49" s="18">
        <f t="shared" si="0"/>
        <v>10000</v>
      </c>
      <c r="O49" s="2" t="s">
        <v>199</v>
      </c>
      <c r="P49" s="2" t="s">
        <v>65</v>
      </c>
      <c r="Q49" s="2">
        <f t="shared" si="3"/>
        <v>2500</v>
      </c>
      <c r="R49" s="2">
        <f t="shared" si="3"/>
        <v>0</v>
      </c>
      <c r="S49" s="2">
        <f t="shared" si="2"/>
        <v>2500</v>
      </c>
      <c r="T49" s="11">
        <v>30935</v>
      </c>
      <c r="U49" s="2"/>
    </row>
    <row r="50" spans="3:21" ht="15.75">
      <c r="C50" s="2">
        <v>41</v>
      </c>
      <c r="D50" s="21" t="s">
        <v>1918</v>
      </c>
      <c r="E50" s="2" t="s">
        <v>38</v>
      </c>
      <c r="F50" s="2" t="s">
        <v>28</v>
      </c>
      <c r="G50" s="2" t="s">
        <v>34</v>
      </c>
      <c r="H50" s="2" t="s">
        <v>29</v>
      </c>
      <c r="I50" s="2" t="s">
        <v>120</v>
      </c>
      <c r="J50" s="2">
        <v>6520</v>
      </c>
      <c r="K50" s="2">
        <v>1630</v>
      </c>
      <c r="L50" s="2"/>
      <c r="M50" s="2"/>
      <c r="N50" s="18">
        <f t="shared" si="0"/>
        <v>8150</v>
      </c>
      <c r="O50" s="2" t="s">
        <v>86</v>
      </c>
      <c r="P50" s="2" t="s">
        <v>42</v>
      </c>
      <c r="Q50" s="2">
        <f t="shared" si="3"/>
        <v>1630</v>
      </c>
      <c r="R50" s="2">
        <f t="shared" si="3"/>
        <v>0</v>
      </c>
      <c r="S50" s="2">
        <f t="shared" si="2"/>
        <v>1630</v>
      </c>
      <c r="T50" s="11">
        <v>30946</v>
      </c>
      <c r="U50" s="2"/>
    </row>
    <row r="51" spans="3:21" ht="15.75">
      <c r="C51" s="2">
        <v>42</v>
      </c>
      <c r="D51" s="21" t="s">
        <v>1919</v>
      </c>
      <c r="E51" s="2" t="s">
        <v>1667</v>
      </c>
      <c r="F51" s="2" t="s">
        <v>28</v>
      </c>
      <c r="G51" s="2" t="s">
        <v>240</v>
      </c>
      <c r="H51" s="2" t="s">
        <v>39</v>
      </c>
      <c r="I51" s="2" t="s">
        <v>1651</v>
      </c>
      <c r="J51" s="2">
        <v>5500</v>
      </c>
      <c r="K51" s="2">
        <v>1850</v>
      </c>
      <c r="L51" s="2"/>
      <c r="M51" s="2"/>
      <c r="N51" s="18">
        <f t="shared" si="0"/>
        <v>7350</v>
      </c>
      <c r="O51" s="2" t="s">
        <v>194</v>
      </c>
      <c r="P51" s="2" t="s">
        <v>51</v>
      </c>
      <c r="Q51" s="2">
        <f t="shared" si="3"/>
        <v>1850</v>
      </c>
      <c r="R51" s="2">
        <f t="shared" si="3"/>
        <v>0</v>
      </c>
      <c r="S51" s="2">
        <f t="shared" si="2"/>
        <v>1850</v>
      </c>
      <c r="T51" s="11">
        <v>30949</v>
      </c>
      <c r="U51" s="2"/>
    </row>
    <row r="52" spans="3:21" ht="15.75">
      <c r="C52" s="2">
        <v>43</v>
      </c>
      <c r="D52" s="21" t="s">
        <v>1920</v>
      </c>
      <c r="E52" s="2" t="s">
        <v>1921</v>
      </c>
      <c r="F52" s="2" t="s">
        <v>28</v>
      </c>
      <c r="G52" s="2" t="s">
        <v>34</v>
      </c>
      <c r="H52" s="2" t="s">
        <v>29</v>
      </c>
      <c r="I52" s="2" t="s">
        <v>1922</v>
      </c>
      <c r="J52" s="2">
        <v>6000</v>
      </c>
      <c r="K52" s="2">
        <v>2000</v>
      </c>
      <c r="L52" s="2"/>
      <c r="M52" s="2"/>
      <c r="N52" s="18">
        <f t="shared" si="0"/>
        <v>8000</v>
      </c>
      <c r="O52" s="2" t="s">
        <v>86</v>
      </c>
      <c r="P52" s="2" t="s">
        <v>290</v>
      </c>
      <c r="Q52" s="2">
        <f t="shared" si="3"/>
        <v>2000</v>
      </c>
      <c r="R52" s="2">
        <f t="shared" si="3"/>
        <v>0</v>
      </c>
      <c r="S52" s="2">
        <f t="shared" si="2"/>
        <v>2000</v>
      </c>
      <c r="T52" s="11">
        <v>30950</v>
      </c>
      <c r="U52" s="2"/>
    </row>
    <row r="53" spans="3:21" ht="15.75">
      <c r="C53" s="2">
        <v>44</v>
      </c>
      <c r="D53" s="21" t="s">
        <v>1923</v>
      </c>
      <c r="E53" s="18" t="s">
        <v>1924</v>
      </c>
      <c r="F53" s="2" t="s">
        <v>28</v>
      </c>
      <c r="G53" s="2" t="s">
        <v>1068</v>
      </c>
      <c r="H53" s="2" t="s">
        <v>29</v>
      </c>
      <c r="I53" s="2" t="s">
        <v>1925</v>
      </c>
      <c r="J53" s="2">
        <v>3750</v>
      </c>
      <c r="K53" s="2">
        <v>1250</v>
      </c>
      <c r="L53" s="2"/>
      <c r="M53" s="2"/>
      <c r="N53" s="18">
        <f t="shared" si="0"/>
        <v>5000</v>
      </c>
      <c r="O53" s="18" t="s">
        <v>86</v>
      </c>
      <c r="P53" s="2" t="s">
        <v>941</v>
      </c>
      <c r="Q53" s="2">
        <f t="shared" si="3"/>
        <v>1250</v>
      </c>
      <c r="R53" s="2">
        <f t="shared" si="3"/>
        <v>0</v>
      </c>
      <c r="S53" s="2">
        <f t="shared" si="2"/>
        <v>1250</v>
      </c>
      <c r="T53" s="11">
        <v>30953</v>
      </c>
      <c r="U53" s="2"/>
    </row>
    <row r="54" spans="3:21" ht="15.75">
      <c r="C54" s="2">
        <v>45</v>
      </c>
      <c r="D54" s="21" t="s">
        <v>1926</v>
      </c>
      <c r="E54" s="2" t="s">
        <v>1924</v>
      </c>
      <c r="F54" s="2" t="s">
        <v>28</v>
      </c>
      <c r="G54" s="2" t="s">
        <v>34</v>
      </c>
      <c r="H54" s="2" t="s">
        <v>29</v>
      </c>
      <c r="I54" s="2" t="s">
        <v>120</v>
      </c>
      <c r="J54" s="18">
        <v>3750</v>
      </c>
      <c r="K54" s="18">
        <v>1250</v>
      </c>
      <c r="L54" s="18"/>
      <c r="M54" s="18"/>
      <c r="N54" s="18">
        <f t="shared" si="0"/>
        <v>5000</v>
      </c>
      <c r="O54" s="2" t="s">
        <v>86</v>
      </c>
      <c r="P54" s="2" t="s">
        <v>941</v>
      </c>
      <c r="Q54" s="2">
        <f t="shared" si="3"/>
        <v>1250</v>
      </c>
      <c r="R54" s="2">
        <f t="shared" si="3"/>
        <v>0</v>
      </c>
      <c r="S54" s="2">
        <f t="shared" si="2"/>
        <v>1250</v>
      </c>
      <c r="T54" s="11">
        <v>30953</v>
      </c>
      <c r="U54" s="2"/>
    </row>
    <row r="55" spans="3:21" ht="15.75">
      <c r="C55" s="2">
        <v>46</v>
      </c>
      <c r="D55" s="21" t="s">
        <v>1927</v>
      </c>
      <c r="E55" s="2" t="s">
        <v>1924</v>
      </c>
      <c r="F55" s="2" t="s">
        <v>28</v>
      </c>
      <c r="G55" s="2" t="s">
        <v>1068</v>
      </c>
      <c r="H55" s="2" t="s">
        <v>29</v>
      </c>
      <c r="I55" s="2" t="s">
        <v>1925</v>
      </c>
      <c r="J55" s="2">
        <v>3750</v>
      </c>
      <c r="K55" s="2">
        <v>1250</v>
      </c>
      <c r="L55" s="2"/>
      <c r="M55" s="2"/>
      <c r="N55" s="18">
        <f t="shared" si="0"/>
        <v>5000</v>
      </c>
      <c r="O55" s="2" t="s">
        <v>86</v>
      </c>
      <c r="P55" s="2" t="s">
        <v>941</v>
      </c>
      <c r="Q55" s="2">
        <f t="shared" si="3"/>
        <v>1250</v>
      </c>
      <c r="R55" s="2">
        <f t="shared" si="3"/>
        <v>0</v>
      </c>
      <c r="S55" s="2">
        <f t="shared" si="2"/>
        <v>1250</v>
      </c>
      <c r="T55" s="11">
        <v>30953</v>
      </c>
      <c r="U55" s="2"/>
    </row>
    <row r="56" spans="3:21" ht="15.75">
      <c r="C56" s="2">
        <v>47</v>
      </c>
      <c r="D56" s="21" t="s">
        <v>1928</v>
      </c>
      <c r="E56" s="2" t="s">
        <v>142</v>
      </c>
      <c r="F56" s="2" t="s">
        <v>28</v>
      </c>
      <c r="G56" s="2" t="s">
        <v>240</v>
      </c>
      <c r="H56" s="2" t="s">
        <v>29</v>
      </c>
      <c r="I56" s="2" t="s">
        <v>933</v>
      </c>
      <c r="J56" s="2">
        <v>9000</v>
      </c>
      <c r="K56" s="2">
        <v>3000</v>
      </c>
      <c r="L56" s="2"/>
      <c r="M56" s="2"/>
      <c r="N56" s="18">
        <f t="shared" si="0"/>
        <v>12000</v>
      </c>
      <c r="O56" s="2" t="s">
        <v>104</v>
      </c>
      <c r="P56" s="2" t="s">
        <v>145</v>
      </c>
      <c r="Q56" s="2">
        <f t="shared" si="3"/>
        <v>3000</v>
      </c>
      <c r="R56" s="2">
        <f t="shared" si="3"/>
        <v>0</v>
      </c>
      <c r="S56" s="2">
        <f t="shared" si="2"/>
        <v>3000</v>
      </c>
      <c r="T56" s="11">
        <v>30954</v>
      </c>
      <c r="U56" s="2"/>
    </row>
    <row r="57" spans="3:21" ht="15.75">
      <c r="C57" s="2">
        <v>48</v>
      </c>
      <c r="D57" s="21" t="s">
        <v>1929</v>
      </c>
      <c r="E57" s="2" t="s">
        <v>1667</v>
      </c>
      <c r="F57" s="2" t="s">
        <v>28</v>
      </c>
      <c r="G57" s="2" t="s">
        <v>1068</v>
      </c>
      <c r="H57" s="2" t="s">
        <v>29</v>
      </c>
      <c r="I57" s="2"/>
      <c r="J57" s="2">
        <v>6000</v>
      </c>
      <c r="K57" s="2">
        <v>2000</v>
      </c>
      <c r="L57" s="2"/>
      <c r="M57" s="2"/>
      <c r="N57" s="18">
        <f t="shared" si="0"/>
        <v>8000</v>
      </c>
      <c r="O57" s="2" t="s">
        <v>46</v>
      </c>
      <c r="P57" s="2" t="s">
        <v>51</v>
      </c>
      <c r="Q57" s="2">
        <f t="shared" si="3"/>
        <v>2000</v>
      </c>
      <c r="R57" s="2">
        <f t="shared" si="3"/>
        <v>0</v>
      </c>
      <c r="S57" s="2">
        <f t="shared" si="2"/>
        <v>2000</v>
      </c>
      <c r="T57" s="11">
        <v>30954</v>
      </c>
      <c r="U57" s="2"/>
    </row>
    <row r="58" spans="3:21" ht="15.75">
      <c r="C58" s="2">
        <v>49</v>
      </c>
      <c r="D58" s="21" t="s">
        <v>1930</v>
      </c>
      <c r="E58" s="2" t="s">
        <v>1931</v>
      </c>
      <c r="F58" s="2" t="s">
        <v>28</v>
      </c>
      <c r="G58" s="2" t="s">
        <v>1068</v>
      </c>
      <c r="H58" s="2" t="s">
        <v>29</v>
      </c>
      <c r="I58" s="2" t="s">
        <v>1039</v>
      </c>
      <c r="J58" s="2">
        <v>6000</v>
      </c>
      <c r="K58" s="2">
        <v>2000</v>
      </c>
      <c r="L58" s="2"/>
      <c r="M58" s="2"/>
      <c r="N58" s="18">
        <f t="shared" si="0"/>
        <v>8000</v>
      </c>
      <c r="O58" s="2" t="s">
        <v>30</v>
      </c>
      <c r="P58" s="2" t="s">
        <v>1932</v>
      </c>
      <c r="Q58" s="2">
        <f t="shared" si="3"/>
        <v>2000</v>
      </c>
      <c r="R58" s="2">
        <f t="shared" si="3"/>
        <v>0</v>
      </c>
      <c r="S58" s="2">
        <f t="shared" si="2"/>
        <v>2000</v>
      </c>
      <c r="T58" s="11">
        <v>30970</v>
      </c>
      <c r="U58" s="2"/>
    </row>
    <row r="59" spans="3:21" ht="15.75">
      <c r="C59" s="2">
        <v>50</v>
      </c>
      <c r="D59" s="21" t="s">
        <v>1933</v>
      </c>
      <c r="E59" s="2" t="s">
        <v>1766</v>
      </c>
      <c r="F59" s="2" t="s">
        <v>28</v>
      </c>
      <c r="G59" s="2" t="s">
        <v>34</v>
      </c>
      <c r="H59" s="2" t="s">
        <v>29</v>
      </c>
      <c r="I59" s="2" t="s">
        <v>45</v>
      </c>
      <c r="J59" s="2">
        <v>1875</v>
      </c>
      <c r="K59" s="2">
        <v>625</v>
      </c>
      <c r="L59" s="2"/>
      <c r="M59" s="2"/>
      <c r="N59" s="18">
        <f t="shared" si="0"/>
        <v>2500</v>
      </c>
      <c r="O59" s="2" t="s">
        <v>86</v>
      </c>
      <c r="P59" s="2" t="s">
        <v>941</v>
      </c>
      <c r="Q59" s="2">
        <f t="shared" si="3"/>
        <v>625</v>
      </c>
      <c r="R59" s="2">
        <f t="shared" si="3"/>
        <v>0</v>
      </c>
      <c r="S59" s="2">
        <f t="shared" si="2"/>
        <v>625</v>
      </c>
      <c r="T59" s="11">
        <v>30972</v>
      </c>
      <c r="U59" s="2"/>
    </row>
    <row r="60" spans="3:21" ht="15.75">
      <c r="C60" s="2">
        <v>51</v>
      </c>
      <c r="D60" s="21" t="s">
        <v>1934</v>
      </c>
      <c r="E60" s="2" t="s">
        <v>1935</v>
      </c>
      <c r="F60" s="2" t="s">
        <v>28</v>
      </c>
      <c r="G60" s="2" t="s">
        <v>240</v>
      </c>
      <c r="H60" s="2" t="s">
        <v>29</v>
      </c>
      <c r="I60" s="2" t="s">
        <v>120</v>
      </c>
      <c r="J60" s="2">
        <v>3000</v>
      </c>
      <c r="K60" s="2">
        <v>1000</v>
      </c>
      <c r="L60" s="2"/>
      <c r="M60" s="2"/>
      <c r="N60" s="18">
        <f t="shared" si="0"/>
        <v>4000</v>
      </c>
      <c r="O60" s="2" t="s">
        <v>194</v>
      </c>
      <c r="P60" s="2" t="s">
        <v>1936</v>
      </c>
      <c r="Q60" s="2">
        <f t="shared" si="3"/>
        <v>1000</v>
      </c>
      <c r="R60" s="2">
        <f t="shared" si="3"/>
        <v>0</v>
      </c>
      <c r="S60" s="2">
        <f t="shared" si="2"/>
        <v>1000</v>
      </c>
      <c r="T60" s="11">
        <v>30977</v>
      </c>
      <c r="U60" s="2"/>
    </row>
    <row r="61" spans="3:21" ht="15.75">
      <c r="C61" s="2">
        <v>52</v>
      </c>
      <c r="D61" s="21" t="s">
        <v>1937</v>
      </c>
      <c r="E61" s="2" t="s">
        <v>89</v>
      </c>
      <c r="F61" s="2" t="s">
        <v>28</v>
      </c>
      <c r="G61" s="2" t="s">
        <v>1025</v>
      </c>
      <c r="H61" s="2" t="s">
        <v>29</v>
      </c>
      <c r="I61" s="2" t="s">
        <v>160</v>
      </c>
      <c r="J61" s="2">
        <v>4500</v>
      </c>
      <c r="K61" s="2">
        <v>1500</v>
      </c>
      <c r="L61" s="2"/>
      <c r="M61" s="2"/>
      <c r="N61" s="18">
        <f t="shared" si="0"/>
        <v>6000</v>
      </c>
      <c r="O61" s="2" t="s">
        <v>194</v>
      </c>
      <c r="P61" s="2" t="s">
        <v>1856</v>
      </c>
      <c r="Q61" s="2">
        <f t="shared" si="3"/>
        <v>1500</v>
      </c>
      <c r="R61" s="2">
        <f t="shared" si="3"/>
        <v>0</v>
      </c>
      <c r="S61" s="2">
        <f t="shared" si="2"/>
        <v>1500</v>
      </c>
      <c r="T61" s="11">
        <v>31003</v>
      </c>
      <c r="U61" s="2"/>
    </row>
    <row r="62" spans="3:21" ht="15.75">
      <c r="C62" s="2">
        <v>53</v>
      </c>
      <c r="D62" s="21" t="s">
        <v>1938</v>
      </c>
      <c r="E62" s="2" t="s">
        <v>89</v>
      </c>
      <c r="F62" s="2" t="s">
        <v>28</v>
      </c>
      <c r="G62" s="2" t="s">
        <v>34</v>
      </c>
      <c r="H62" s="2" t="s">
        <v>29</v>
      </c>
      <c r="I62" s="2" t="s">
        <v>120</v>
      </c>
      <c r="J62" s="2">
        <v>4500</v>
      </c>
      <c r="K62" s="2">
        <v>1500</v>
      </c>
      <c r="L62" s="2"/>
      <c r="M62" s="2"/>
      <c r="N62" s="18">
        <f t="shared" si="0"/>
        <v>6000</v>
      </c>
      <c r="O62" s="2" t="s">
        <v>194</v>
      </c>
      <c r="P62" s="2" t="s">
        <v>1856</v>
      </c>
      <c r="Q62" s="2">
        <f t="shared" si="3"/>
        <v>1500</v>
      </c>
      <c r="R62" s="2">
        <f t="shared" si="3"/>
        <v>0</v>
      </c>
      <c r="S62" s="2">
        <f t="shared" si="2"/>
        <v>1500</v>
      </c>
      <c r="T62" s="11">
        <v>31003</v>
      </c>
      <c r="U62" s="2"/>
    </row>
    <row r="63" spans="3:21" ht="15.75">
      <c r="C63" s="2">
        <v>54</v>
      </c>
      <c r="D63" s="21" t="s">
        <v>1939</v>
      </c>
      <c r="E63" s="2" t="s">
        <v>1940</v>
      </c>
      <c r="F63" s="2" t="s">
        <v>28</v>
      </c>
      <c r="G63" s="2" t="s">
        <v>1092</v>
      </c>
      <c r="H63" s="2" t="s">
        <v>29</v>
      </c>
      <c r="I63" s="2" t="s">
        <v>755</v>
      </c>
      <c r="J63" s="2">
        <v>15000</v>
      </c>
      <c r="K63" s="2">
        <v>4000</v>
      </c>
      <c r="L63" s="2"/>
      <c r="M63" s="2"/>
      <c r="N63" s="18">
        <f t="shared" si="0"/>
        <v>19000</v>
      </c>
      <c r="O63" s="2" t="s">
        <v>383</v>
      </c>
      <c r="P63" s="2" t="s">
        <v>556</v>
      </c>
      <c r="Q63" s="2">
        <f t="shared" si="3"/>
        <v>4000</v>
      </c>
      <c r="R63" s="2">
        <f t="shared" si="3"/>
        <v>0</v>
      </c>
      <c r="S63" s="2">
        <f t="shared" si="2"/>
        <v>4000</v>
      </c>
      <c r="T63" s="11">
        <v>31015</v>
      </c>
      <c r="U63" s="2"/>
    </row>
    <row r="64" spans="3:21" ht="15.75">
      <c r="C64" s="2">
        <v>55</v>
      </c>
      <c r="D64" s="21" t="s">
        <v>1941</v>
      </c>
      <c r="E64" s="2" t="s">
        <v>1942</v>
      </c>
      <c r="F64" s="2" t="s">
        <v>28</v>
      </c>
      <c r="G64" s="2" t="s">
        <v>34</v>
      </c>
      <c r="H64" s="2" t="s">
        <v>29</v>
      </c>
      <c r="I64" s="2" t="s">
        <v>1361</v>
      </c>
      <c r="J64" s="2">
        <v>15300</v>
      </c>
      <c r="K64" s="2">
        <v>4090</v>
      </c>
      <c r="L64" s="2"/>
      <c r="M64" s="2"/>
      <c r="N64" s="18">
        <f t="shared" si="0"/>
        <v>19390</v>
      </c>
      <c r="O64" s="2" t="s">
        <v>1943</v>
      </c>
      <c r="P64" s="2" t="s">
        <v>28</v>
      </c>
      <c r="Q64" s="2">
        <f t="shared" si="3"/>
        <v>4090</v>
      </c>
      <c r="R64" s="2">
        <f t="shared" si="3"/>
        <v>0</v>
      </c>
      <c r="S64" s="2">
        <f t="shared" si="2"/>
        <v>4090</v>
      </c>
      <c r="T64" s="11">
        <v>31015</v>
      </c>
      <c r="U64" s="2"/>
    </row>
    <row r="65" spans="3:21" ht="15.75">
      <c r="C65" s="2">
        <v>56</v>
      </c>
      <c r="D65" s="21" t="s">
        <v>1944</v>
      </c>
      <c r="E65" s="2" t="s">
        <v>1709</v>
      </c>
      <c r="F65" s="2" t="s">
        <v>28</v>
      </c>
      <c r="G65" s="2" t="s">
        <v>34</v>
      </c>
      <c r="H65" s="2" t="s">
        <v>29</v>
      </c>
      <c r="I65" s="2" t="s">
        <v>1361</v>
      </c>
      <c r="J65" s="2">
        <v>15300</v>
      </c>
      <c r="K65" s="2">
        <v>4090</v>
      </c>
      <c r="L65" s="2"/>
      <c r="M65" s="2"/>
      <c r="N65" s="18">
        <f t="shared" si="0"/>
        <v>19390</v>
      </c>
      <c r="O65" s="2" t="s">
        <v>1943</v>
      </c>
      <c r="P65" s="2" t="s">
        <v>28</v>
      </c>
      <c r="Q65" s="2">
        <f t="shared" si="3"/>
        <v>4090</v>
      </c>
      <c r="R65" s="2">
        <f t="shared" si="3"/>
        <v>0</v>
      </c>
      <c r="S65" s="2">
        <f t="shared" si="2"/>
        <v>4090</v>
      </c>
      <c r="T65" s="11">
        <v>31015</v>
      </c>
      <c r="U65" s="2"/>
    </row>
    <row r="66" spans="3:21" ht="15.75">
      <c r="C66" s="2">
        <v>57</v>
      </c>
      <c r="D66" s="21" t="s">
        <v>1945</v>
      </c>
      <c r="E66" s="2" t="s">
        <v>1946</v>
      </c>
      <c r="F66" s="2" t="s">
        <v>28</v>
      </c>
      <c r="G66" s="2" t="s">
        <v>34</v>
      </c>
      <c r="H66" s="2" t="s">
        <v>29</v>
      </c>
      <c r="I66" s="2" t="s">
        <v>1361</v>
      </c>
      <c r="J66" s="2">
        <v>15300</v>
      </c>
      <c r="K66" s="2">
        <v>4090</v>
      </c>
      <c r="L66" s="2"/>
      <c r="M66" s="2"/>
      <c r="N66" s="18">
        <f t="shared" si="0"/>
        <v>19390</v>
      </c>
      <c r="O66" s="2" t="s">
        <v>1943</v>
      </c>
      <c r="P66" s="2" t="s">
        <v>28</v>
      </c>
      <c r="Q66" s="2">
        <f t="shared" si="3"/>
        <v>4090</v>
      </c>
      <c r="R66" s="2">
        <f t="shared" si="3"/>
        <v>0</v>
      </c>
      <c r="S66" s="2">
        <f t="shared" si="2"/>
        <v>4090</v>
      </c>
      <c r="T66" s="11">
        <v>31015</v>
      </c>
      <c r="U66" s="2"/>
    </row>
    <row r="67" spans="3:21" ht="15.75">
      <c r="C67" s="2">
        <v>58</v>
      </c>
      <c r="D67" s="21" t="s">
        <v>1947</v>
      </c>
      <c r="E67" s="2" t="s">
        <v>1948</v>
      </c>
      <c r="F67" s="2" t="s">
        <v>28</v>
      </c>
      <c r="G67" s="2" t="s">
        <v>1092</v>
      </c>
      <c r="H67" s="2" t="s">
        <v>29</v>
      </c>
      <c r="I67" s="2" t="s">
        <v>1361</v>
      </c>
      <c r="J67" s="2">
        <v>15300</v>
      </c>
      <c r="K67" s="2">
        <v>4090</v>
      </c>
      <c r="L67" s="2"/>
      <c r="M67" s="2"/>
      <c r="N67" s="18">
        <f t="shared" si="0"/>
        <v>19390</v>
      </c>
      <c r="O67" s="2" t="s">
        <v>1943</v>
      </c>
      <c r="P67" s="2" t="s">
        <v>28</v>
      </c>
      <c r="Q67" s="2">
        <f t="shared" si="3"/>
        <v>4090</v>
      </c>
      <c r="R67" s="2">
        <f t="shared" si="3"/>
        <v>0</v>
      </c>
      <c r="S67" s="2">
        <f t="shared" si="2"/>
        <v>4090</v>
      </c>
      <c r="T67" s="11">
        <v>31015</v>
      </c>
      <c r="U67" s="2"/>
    </row>
    <row r="68" spans="3:21" ht="15.75">
      <c r="C68" s="2">
        <v>59</v>
      </c>
      <c r="D68" s="21" t="s">
        <v>1952</v>
      </c>
      <c r="E68" s="2" t="s">
        <v>1949</v>
      </c>
      <c r="F68" s="2" t="s">
        <v>28</v>
      </c>
      <c r="G68" s="2" t="s">
        <v>1025</v>
      </c>
      <c r="H68" s="2" t="s">
        <v>29</v>
      </c>
      <c r="I68" s="2" t="s">
        <v>1361</v>
      </c>
      <c r="J68" s="2">
        <v>15300</v>
      </c>
      <c r="K68" s="2">
        <v>4090</v>
      </c>
      <c r="L68" s="2"/>
      <c r="M68" s="2"/>
      <c r="N68" s="18">
        <f t="shared" si="0"/>
        <v>19390</v>
      </c>
      <c r="O68" s="2" t="s">
        <v>1943</v>
      </c>
      <c r="P68" s="2" t="s">
        <v>28</v>
      </c>
      <c r="Q68" s="2">
        <f t="shared" si="3"/>
        <v>4090</v>
      </c>
      <c r="R68" s="2">
        <f t="shared" si="3"/>
        <v>0</v>
      </c>
      <c r="S68" s="2">
        <f t="shared" si="2"/>
        <v>4090</v>
      </c>
      <c r="T68" s="11">
        <v>31015</v>
      </c>
      <c r="U68" s="2"/>
    </row>
    <row r="69" spans="3:21">
      <c r="C69" s="2">
        <v>60</v>
      </c>
      <c r="D69" s="2" t="s">
        <v>1950</v>
      </c>
      <c r="E69" s="2" t="s">
        <v>1951</v>
      </c>
      <c r="F69" s="2" t="s">
        <v>28</v>
      </c>
      <c r="G69" s="2" t="s">
        <v>1068</v>
      </c>
      <c r="H69" s="2" t="s">
        <v>29</v>
      </c>
      <c r="I69" s="2" t="s">
        <v>1361</v>
      </c>
      <c r="J69" s="2">
        <v>15300</v>
      </c>
      <c r="K69" s="2">
        <v>4090</v>
      </c>
      <c r="L69" s="2"/>
      <c r="M69" s="2"/>
      <c r="N69" s="18">
        <f t="shared" si="0"/>
        <v>19390</v>
      </c>
      <c r="O69" s="2" t="s">
        <v>1943</v>
      </c>
      <c r="P69" s="2" t="s">
        <v>28</v>
      </c>
      <c r="Q69" s="2">
        <f t="shared" si="3"/>
        <v>4090</v>
      </c>
      <c r="R69" s="2">
        <f t="shared" si="3"/>
        <v>0</v>
      </c>
      <c r="S69" s="2">
        <f t="shared" si="2"/>
        <v>4090</v>
      </c>
      <c r="T69" s="11">
        <v>31015</v>
      </c>
      <c r="U69" s="2"/>
    </row>
    <row r="70" spans="3:21">
      <c r="C70" s="2">
        <v>61</v>
      </c>
      <c r="D70" s="2" t="s">
        <v>1953</v>
      </c>
      <c r="E70" s="2" t="s">
        <v>1954</v>
      </c>
      <c r="F70" s="2" t="s">
        <v>28</v>
      </c>
      <c r="G70" s="2" t="s">
        <v>240</v>
      </c>
      <c r="H70" s="2" t="s">
        <v>29</v>
      </c>
      <c r="I70" s="2" t="s">
        <v>1361</v>
      </c>
      <c r="J70" s="2">
        <v>15300</v>
      </c>
      <c r="K70" s="2">
        <v>4090</v>
      </c>
      <c r="L70" s="2"/>
      <c r="M70" s="2"/>
      <c r="N70" s="18">
        <f t="shared" si="0"/>
        <v>19390</v>
      </c>
      <c r="O70" s="2" t="s">
        <v>1943</v>
      </c>
      <c r="P70" s="2" t="s">
        <v>28</v>
      </c>
      <c r="Q70" s="2">
        <f t="shared" si="3"/>
        <v>4090</v>
      </c>
      <c r="R70" s="2">
        <f t="shared" si="3"/>
        <v>0</v>
      </c>
      <c r="S70" s="2">
        <f t="shared" si="2"/>
        <v>4090</v>
      </c>
      <c r="T70" s="11">
        <v>31015</v>
      </c>
      <c r="U70" s="2"/>
    </row>
    <row r="71" spans="3:21">
      <c r="C71" s="2">
        <v>62</v>
      </c>
      <c r="D71" s="2" t="s">
        <v>1955</v>
      </c>
      <c r="E71" s="2" t="s">
        <v>1956</v>
      </c>
      <c r="F71" s="2" t="s">
        <v>28</v>
      </c>
      <c r="G71" s="2" t="s">
        <v>240</v>
      </c>
      <c r="H71" s="2" t="s">
        <v>29</v>
      </c>
      <c r="I71" s="2" t="s">
        <v>1361</v>
      </c>
      <c r="J71" s="2">
        <v>15300</v>
      </c>
      <c r="K71" s="2">
        <v>4090</v>
      </c>
      <c r="L71" s="2"/>
      <c r="M71" s="2"/>
      <c r="N71" s="18">
        <f t="shared" si="0"/>
        <v>19390</v>
      </c>
      <c r="O71" s="2" t="s">
        <v>1943</v>
      </c>
      <c r="P71" s="2" t="s">
        <v>28</v>
      </c>
      <c r="Q71" s="2">
        <f t="shared" ref="Q71:R114" si="4">K71</f>
        <v>4090</v>
      </c>
      <c r="R71" s="2">
        <f t="shared" si="4"/>
        <v>0</v>
      </c>
      <c r="S71" s="2">
        <f t="shared" si="2"/>
        <v>4090</v>
      </c>
      <c r="T71" s="11">
        <v>31015</v>
      </c>
      <c r="U71" s="2"/>
    </row>
    <row r="72" spans="3:21">
      <c r="C72" s="2">
        <v>63</v>
      </c>
      <c r="D72" s="2" t="s">
        <v>1957</v>
      </c>
      <c r="E72" s="2" t="s">
        <v>1958</v>
      </c>
      <c r="F72" s="2" t="s">
        <v>28</v>
      </c>
      <c r="G72" s="2" t="s">
        <v>34</v>
      </c>
      <c r="H72" s="2" t="s">
        <v>29</v>
      </c>
      <c r="I72" s="2" t="s">
        <v>1361</v>
      </c>
      <c r="J72" s="2">
        <v>15300</v>
      </c>
      <c r="K72" s="2">
        <v>4090</v>
      </c>
      <c r="L72" s="2"/>
      <c r="M72" s="2"/>
      <c r="N72" s="18">
        <f t="shared" si="0"/>
        <v>19390</v>
      </c>
      <c r="O72" s="2" t="s">
        <v>1943</v>
      </c>
      <c r="P72" s="2" t="s">
        <v>28</v>
      </c>
      <c r="Q72" s="2">
        <f t="shared" si="4"/>
        <v>4090</v>
      </c>
      <c r="R72" s="2">
        <f t="shared" si="4"/>
        <v>0</v>
      </c>
      <c r="S72" s="2">
        <f t="shared" si="2"/>
        <v>4090</v>
      </c>
      <c r="T72" s="11">
        <v>31015</v>
      </c>
      <c r="U72" s="2"/>
    </row>
    <row r="73" spans="3:21">
      <c r="C73" s="2">
        <v>64</v>
      </c>
      <c r="D73" s="2" t="s">
        <v>1959</v>
      </c>
      <c r="E73" s="2" t="s">
        <v>1960</v>
      </c>
      <c r="F73" s="2" t="s">
        <v>28</v>
      </c>
      <c r="G73" s="2" t="s">
        <v>1102</v>
      </c>
      <c r="H73" s="2" t="s">
        <v>39</v>
      </c>
      <c r="I73" s="2" t="s">
        <v>1961</v>
      </c>
      <c r="J73" s="2">
        <v>1500</v>
      </c>
      <c r="K73" s="2">
        <v>500</v>
      </c>
      <c r="L73" s="2"/>
      <c r="M73" s="2"/>
      <c r="N73" s="18">
        <f t="shared" si="0"/>
        <v>2000</v>
      </c>
      <c r="O73" s="2" t="s">
        <v>30</v>
      </c>
      <c r="P73" s="2" t="s">
        <v>28</v>
      </c>
      <c r="Q73" s="2">
        <f t="shared" si="4"/>
        <v>500</v>
      </c>
      <c r="R73" s="2">
        <f t="shared" si="4"/>
        <v>0</v>
      </c>
      <c r="S73" s="2">
        <f t="shared" si="2"/>
        <v>500</v>
      </c>
      <c r="T73" s="11">
        <v>31034</v>
      </c>
      <c r="U73" s="2"/>
    </row>
    <row r="74" spans="3:21">
      <c r="C74" s="2">
        <v>65</v>
      </c>
      <c r="D74" s="2" t="s">
        <v>1962</v>
      </c>
      <c r="E74" s="2" t="s">
        <v>963</v>
      </c>
      <c r="F74" s="2" t="s">
        <v>28</v>
      </c>
      <c r="G74" s="2" t="s">
        <v>1068</v>
      </c>
      <c r="H74" s="2" t="s">
        <v>29</v>
      </c>
      <c r="I74" s="2" t="s">
        <v>1039</v>
      </c>
      <c r="J74" s="2">
        <v>3750</v>
      </c>
      <c r="K74" s="2">
        <v>1250</v>
      </c>
      <c r="L74" s="2"/>
      <c r="M74" s="2"/>
      <c r="N74" s="18">
        <f t="shared" si="0"/>
        <v>5000</v>
      </c>
      <c r="O74" s="2" t="s">
        <v>46</v>
      </c>
      <c r="P74" s="2" t="s">
        <v>1641</v>
      </c>
      <c r="Q74" s="2">
        <f t="shared" si="4"/>
        <v>1250</v>
      </c>
      <c r="R74" s="2">
        <f t="shared" si="4"/>
        <v>0</v>
      </c>
      <c r="S74" s="2">
        <f t="shared" ref="S74:S114" si="5">Q74+R74</f>
        <v>1250</v>
      </c>
      <c r="T74" s="11">
        <v>31035</v>
      </c>
      <c r="U74" s="2"/>
    </row>
    <row r="75" spans="3:21">
      <c r="C75" s="2">
        <v>66</v>
      </c>
      <c r="D75" s="2" t="s">
        <v>1963</v>
      </c>
      <c r="E75" s="2" t="s">
        <v>963</v>
      </c>
      <c r="F75" s="2" t="s">
        <v>28</v>
      </c>
      <c r="G75" s="2" t="s">
        <v>34</v>
      </c>
      <c r="H75" s="2" t="s">
        <v>29</v>
      </c>
      <c r="I75" s="2" t="s">
        <v>45</v>
      </c>
      <c r="J75" s="2">
        <v>3000</v>
      </c>
      <c r="K75" s="2">
        <v>1000</v>
      </c>
      <c r="L75" s="2"/>
      <c r="M75" s="2"/>
      <c r="N75" s="18">
        <f t="shared" si="0"/>
        <v>4000</v>
      </c>
      <c r="O75" s="2" t="s">
        <v>30</v>
      </c>
      <c r="P75" s="2" t="s">
        <v>1641</v>
      </c>
      <c r="Q75" s="2">
        <f t="shared" si="4"/>
        <v>1000</v>
      </c>
      <c r="R75" s="2">
        <f t="shared" si="4"/>
        <v>0</v>
      </c>
      <c r="S75" s="2">
        <f t="shared" si="5"/>
        <v>1000</v>
      </c>
      <c r="T75" s="11">
        <v>31035</v>
      </c>
      <c r="U75" s="2"/>
    </row>
    <row r="76" spans="3:21">
      <c r="C76" s="2">
        <v>67</v>
      </c>
      <c r="D76" s="2" t="s">
        <v>1964</v>
      </c>
      <c r="E76" s="2" t="s">
        <v>89</v>
      </c>
      <c r="F76" s="2" t="s">
        <v>28</v>
      </c>
      <c r="G76" s="2" t="s">
        <v>34</v>
      </c>
      <c r="H76" s="2" t="s">
        <v>29</v>
      </c>
      <c r="I76" s="2" t="s">
        <v>395</v>
      </c>
      <c r="J76" s="2">
        <v>4500</v>
      </c>
      <c r="K76" s="2">
        <v>1500</v>
      </c>
      <c r="L76" s="2"/>
      <c r="M76" s="2"/>
      <c r="N76" s="18">
        <f t="shared" si="0"/>
        <v>6000</v>
      </c>
      <c r="O76" s="2" t="s">
        <v>46</v>
      </c>
      <c r="P76" s="2" t="s">
        <v>1854</v>
      </c>
      <c r="Q76" s="2">
        <f t="shared" si="4"/>
        <v>1500</v>
      </c>
      <c r="R76" s="2">
        <f t="shared" si="4"/>
        <v>0</v>
      </c>
      <c r="S76" s="2">
        <f t="shared" si="5"/>
        <v>1500</v>
      </c>
      <c r="T76" s="11">
        <v>31043</v>
      </c>
      <c r="U76" s="2"/>
    </row>
    <row r="77" spans="3:21">
      <c r="C77" s="2">
        <v>68</v>
      </c>
      <c r="D77" s="2" t="s">
        <v>1965</v>
      </c>
      <c r="E77" s="2" t="s">
        <v>89</v>
      </c>
      <c r="F77" s="2" t="s">
        <v>28</v>
      </c>
      <c r="G77" s="2" t="s">
        <v>34</v>
      </c>
      <c r="H77" s="2" t="s">
        <v>29</v>
      </c>
      <c r="I77" s="2" t="s">
        <v>395</v>
      </c>
      <c r="J77" s="2">
        <v>4500</v>
      </c>
      <c r="K77" s="2">
        <v>1500</v>
      </c>
      <c r="L77" s="2"/>
      <c r="M77" s="2"/>
      <c r="N77" s="18">
        <f t="shared" si="0"/>
        <v>6000</v>
      </c>
      <c r="O77" s="2" t="s">
        <v>46</v>
      </c>
      <c r="P77" s="2" t="s">
        <v>1854</v>
      </c>
      <c r="Q77" s="2">
        <f t="shared" si="4"/>
        <v>1500</v>
      </c>
      <c r="R77" s="2">
        <f t="shared" si="4"/>
        <v>0</v>
      </c>
      <c r="S77" s="2">
        <f t="shared" si="5"/>
        <v>1500</v>
      </c>
      <c r="T77" s="11">
        <v>31043</v>
      </c>
      <c r="U77" s="2"/>
    </row>
    <row r="78" spans="3:21">
      <c r="C78" s="2">
        <v>69</v>
      </c>
      <c r="D78" s="2" t="s">
        <v>1966</v>
      </c>
      <c r="E78" s="2" t="s">
        <v>89</v>
      </c>
      <c r="F78" s="2" t="s">
        <v>28</v>
      </c>
      <c r="G78" s="2" t="s">
        <v>1025</v>
      </c>
      <c r="H78" s="2" t="s">
        <v>29</v>
      </c>
      <c r="I78" s="2" t="s">
        <v>395</v>
      </c>
      <c r="J78" s="2">
        <v>5250</v>
      </c>
      <c r="K78" s="2">
        <v>1750</v>
      </c>
      <c r="L78" s="2"/>
      <c r="M78" s="2"/>
      <c r="N78" s="18">
        <f t="shared" si="0"/>
        <v>7000</v>
      </c>
      <c r="O78" s="2" t="s">
        <v>46</v>
      </c>
      <c r="P78" s="2" t="s">
        <v>1854</v>
      </c>
      <c r="Q78" s="2">
        <f t="shared" si="4"/>
        <v>1750</v>
      </c>
      <c r="R78" s="2">
        <f t="shared" si="4"/>
        <v>0</v>
      </c>
      <c r="S78" s="2">
        <f t="shared" si="5"/>
        <v>1750</v>
      </c>
      <c r="T78" s="11">
        <v>31043</v>
      </c>
      <c r="U78" s="2"/>
    </row>
    <row r="79" spans="3:21">
      <c r="C79" s="2">
        <v>70</v>
      </c>
      <c r="D79" s="2" t="s">
        <v>1967</v>
      </c>
      <c r="E79" s="2" t="s">
        <v>1968</v>
      </c>
      <c r="F79" s="2" t="s">
        <v>28</v>
      </c>
      <c r="G79" s="2" t="s">
        <v>1025</v>
      </c>
      <c r="H79" s="2" t="s">
        <v>29</v>
      </c>
      <c r="I79" s="2" t="s">
        <v>120</v>
      </c>
      <c r="J79" s="2">
        <v>3000</v>
      </c>
      <c r="K79" s="2">
        <v>1000</v>
      </c>
      <c r="L79" s="2"/>
      <c r="M79" s="2"/>
      <c r="N79" s="18">
        <f t="shared" si="0"/>
        <v>4000</v>
      </c>
      <c r="O79" s="2" t="s">
        <v>194</v>
      </c>
      <c r="P79" s="2" t="s">
        <v>195</v>
      </c>
      <c r="Q79" s="2">
        <f t="shared" si="4"/>
        <v>1000</v>
      </c>
      <c r="R79" s="2">
        <f t="shared" si="4"/>
        <v>0</v>
      </c>
      <c r="S79" s="2">
        <f t="shared" si="5"/>
        <v>1000</v>
      </c>
      <c r="T79" s="11">
        <v>31045</v>
      </c>
      <c r="U79" s="2"/>
    </row>
    <row r="80" spans="3:21">
      <c r="C80" s="2">
        <v>71</v>
      </c>
      <c r="D80" s="2" t="s">
        <v>1969</v>
      </c>
      <c r="E80" s="2" t="s">
        <v>963</v>
      </c>
      <c r="F80" s="2" t="s">
        <v>28</v>
      </c>
      <c r="G80" s="2" t="s">
        <v>166</v>
      </c>
      <c r="H80" s="2" t="s">
        <v>29</v>
      </c>
      <c r="I80" s="2" t="s">
        <v>120</v>
      </c>
      <c r="J80" s="2">
        <v>3750</v>
      </c>
      <c r="K80" s="2">
        <v>1250</v>
      </c>
      <c r="L80" s="2"/>
      <c r="M80" s="2"/>
      <c r="N80" s="18">
        <f t="shared" si="0"/>
        <v>5000</v>
      </c>
      <c r="O80" s="2" t="s">
        <v>30</v>
      </c>
      <c r="P80" s="2" t="s">
        <v>1641</v>
      </c>
      <c r="Q80" s="2">
        <f t="shared" si="4"/>
        <v>1250</v>
      </c>
      <c r="R80" s="2">
        <f t="shared" si="4"/>
        <v>0</v>
      </c>
      <c r="S80" s="2">
        <f t="shared" si="5"/>
        <v>1250</v>
      </c>
      <c r="T80" s="11">
        <v>31051</v>
      </c>
      <c r="U80" s="2"/>
    </row>
    <row r="81" spans="3:21">
      <c r="C81" s="2">
        <v>72</v>
      </c>
      <c r="D81" s="2" t="s">
        <v>1970</v>
      </c>
      <c r="E81" s="2" t="s">
        <v>89</v>
      </c>
      <c r="F81" s="2" t="s">
        <v>28</v>
      </c>
      <c r="G81" s="2" t="s">
        <v>34</v>
      </c>
      <c r="H81" s="2" t="s">
        <v>29</v>
      </c>
      <c r="I81" s="2" t="s">
        <v>45</v>
      </c>
      <c r="J81" s="2">
        <v>7200</v>
      </c>
      <c r="K81" s="2">
        <v>1800</v>
      </c>
      <c r="L81" s="2"/>
      <c r="M81" s="2"/>
      <c r="N81" s="18">
        <f t="shared" si="0"/>
        <v>9000</v>
      </c>
      <c r="O81" s="2" t="s">
        <v>46</v>
      </c>
      <c r="P81" s="2" t="s">
        <v>1854</v>
      </c>
      <c r="Q81" s="2">
        <f t="shared" si="4"/>
        <v>1800</v>
      </c>
      <c r="R81" s="2">
        <f t="shared" si="4"/>
        <v>0</v>
      </c>
      <c r="S81" s="2">
        <f t="shared" si="5"/>
        <v>1800</v>
      </c>
      <c r="T81" s="11">
        <v>31076</v>
      </c>
      <c r="U81" s="2"/>
    </row>
    <row r="82" spans="3:21">
      <c r="C82" s="2">
        <v>73</v>
      </c>
      <c r="D82" s="2" t="s">
        <v>1971</v>
      </c>
      <c r="E82" s="2" t="s">
        <v>1972</v>
      </c>
      <c r="F82" s="2" t="s">
        <v>28</v>
      </c>
      <c r="G82" s="2" t="s">
        <v>34</v>
      </c>
      <c r="H82" s="2" t="s">
        <v>39</v>
      </c>
      <c r="I82" s="2" t="s">
        <v>45</v>
      </c>
      <c r="J82" s="2">
        <v>1500</v>
      </c>
      <c r="K82" s="2">
        <v>500</v>
      </c>
      <c r="L82" s="2"/>
      <c r="M82" s="2"/>
      <c r="N82" s="18">
        <f t="shared" si="0"/>
        <v>2000</v>
      </c>
      <c r="O82" s="2" t="s">
        <v>383</v>
      </c>
      <c r="P82" s="2" t="s">
        <v>556</v>
      </c>
      <c r="Q82" s="2">
        <f t="shared" si="4"/>
        <v>500</v>
      </c>
      <c r="R82" s="2">
        <f t="shared" si="4"/>
        <v>0</v>
      </c>
      <c r="S82" s="2">
        <f t="shared" si="5"/>
        <v>500</v>
      </c>
      <c r="T82" s="11">
        <v>31076</v>
      </c>
      <c r="U82" s="2"/>
    </row>
    <row r="83" spans="3:21">
      <c r="C83" s="2">
        <v>74</v>
      </c>
      <c r="D83" s="2" t="s">
        <v>1973</v>
      </c>
      <c r="E83" s="2" t="s">
        <v>1968</v>
      </c>
      <c r="F83" s="2" t="s">
        <v>28</v>
      </c>
      <c r="G83" s="2" t="s">
        <v>1025</v>
      </c>
      <c r="H83" s="2" t="s">
        <v>29</v>
      </c>
      <c r="I83" s="2" t="s">
        <v>45</v>
      </c>
      <c r="J83" s="2">
        <v>7500</v>
      </c>
      <c r="K83" s="2">
        <v>2500</v>
      </c>
      <c r="L83" s="2"/>
      <c r="M83" s="2"/>
      <c r="N83" s="18">
        <f t="shared" si="0"/>
        <v>10000</v>
      </c>
      <c r="O83" s="2" t="s">
        <v>194</v>
      </c>
      <c r="P83" s="2" t="s">
        <v>195</v>
      </c>
      <c r="Q83" s="2">
        <f t="shared" si="4"/>
        <v>2500</v>
      </c>
      <c r="R83" s="2">
        <f t="shared" si="4"/>
        <v>0</v>
      </c>
      <c r="S83" s="2">
        <f t="shared" si="5"/>
        <v>2500</v>
      </c>
      <c r="T83" s="11">
        <v>31076</v>
      </c>
      <c r="U83" s="2"/>
    </row>
    <row r="84" spans="3:21">
      <c r="C84" s="2">
        <v>75</v>
      </c>
      <c r="D84" s="2" t="s">
        <v>1974</v>
      </c>
      <c r="E84" s="2" t="s">
        <v>38</v>
      </c>
      <c r="F84" s="2" t="s">
        <v>28</v>
      </c>
      <c r="G84" s="2" t="s">
        <v>34</v>
      </c>
      <c r="H84" s="2" t="s">
        <v>29</v>
      </c>
      <c r="I84" s="2" t="s">
        <v>1062</v>
      </c>
      <c r="J84" s="2">
        <v>3750</v>
      </c>
      <c r="K84" s="2">
        <v>1250</v>
      </c>
      <c r="L84" s="2"/>
      <c r="M84" s="2"/>
      <c r="N84" s="18">
        <f t="shared" si="0"/>
        <v>5000</v>
      </c>
      <c r="O84" s="2" t="s">
        <v>86</v>
      </c>
      <c r="P84" s="2" t="s">
        <v>42</v>
      </c>
      <c r="Q84" s="2">
        <f t="shared" si="4"/>
        <v>1250</v>
      </c>
      <c r="R84" s="2">
        <f t="shared" si="4"/>
        <v>0</v>
      </c>
      <c r="S84" s="2">
        <f t="shared" si="5"/>
        <v>1250</v>
      </c>
      <c r="T84" s="11">
        <v>31077</v>
      </c>
      <c r="U84" s="2"/>
    </row>
    <row r="85" spans="3:21">
      <c r="C85" s="2">
        <v>76</v>
      </c>
      <c r="D85" s="2" t="s">
        <v>1975</v>
      </c>
      <c r="E85" s="2" t="s">
        <v>1976</v>
      </c>
      <c r="F85" s="2" t="s">
        <v>28</v>
      </c>
      <c r="G85" s="2" t="s">
        <v>1092</v>
      </c>
      <c r="H85" s="2" t="s">
        <v>29</v>
      </c>
      <c r="I85" s="2" t="s">
        <v>120</v>
      </c>
      <c r="J85" s="2">
        <v>7500</v>
      </c>
      <c r="K85" s="2">
        <v>2500</v>
      </c>
      <c r="L85" s="2"/>
      <c r="M85" s="2"/>
      <c r="N85" s="18">
        <f t="shared" si="0"/>
        <v>10000</v>
      </c>
      <c r="O85" s="2" t="s">
        <v>383</v>
      </c>
      <c r="P85" s="2" t="s">
        <v>556</v>
      </c>
      <c r="Q85" s="2">
        <f t="shared" si="4"/>
        <v>2500</v>
      </c>
      <c r="R85" s="2">
        <f t="shared" si="4"/>
        <v>0</v>
      </c>
      <c r="S85" s="2">
        <f t="shared" si="5"/>
        <v>2500</v>
      </c>
      <c r="T85" s="11">
        <v>31080</v>
      </c>
      <c r="U85" s="2"/>
    </row>
    <row r="86" spans="3:21">
      <c r="C86" s="2">
        <v>77</v>
      </c>
      <c r="D86" s="2" t="s">
        <v>1977</v>
      </c>
      <c r="E86" s="2" t="s">
        <v>1978</v>
      </c>
      <c r="F86" s="2" t="s">
        <v>28</v>
      </c>
      <c r="G86" s="2" t="s">
        <v>34</v>
      </c>
      <c r="H86" s="2" t="s">
        <v>29</v>
      </c>
      <c r="I86" s="2" t="s">
        <v>755</v>
      </c>
      <c r="J86" s="2">
        <v>15000</v>
      </c>
      <c r="K86" s="2">
        <v>4000</v>
      </c>
      <c r="L86" s="2"/>
      <c r="M86" s="2"/>
      <c r="N86" s="18">
        <f t="shared" si="0"/>
        <v>19000</v>
      </c>
      <c r="O86" s="2" t="s">
        <v>30</v>
      </c>
      <c r="P86" s="2" t="s">
        <v>1932</v>
      </c>
      <c r="Q86" s="2">
        <f t="shared" si="4"/>
        <v>4000</v>
      </c>
      <c r="R86" s="2">
        <f t="shared" si="4"/>
        <v>0</v>
      </c>
      <c r="S86" s="2">
        <f t="shared" si="5"/>
        <v>4000</v>
      </c>
      <c r="T86" s="11">
        <v>31086</v>
      </c>
      <c r="U86" s="2"/>
    </row>
    <row r="87" spans="3:21">
      <c r="C87" s="2">
        <v>78</v>
      </c>
      <c r="D87" s="2" t="s">
        <v>1979</v>
      </c>
      <c r="E87" s="2" t="s">
        <v>1980</v>
      </c>
      <c r="F87" s="2" t="s">
        <v>28</v>
      </c>
      <c r="G87" s="2" t="s">
        <v>34</v>
      </c>
      <c r="H87" s="2" t="s">
        <v>39</v>
      </c>
      <c r="I87" s="2" t="s">
        <v>45</v>
      </c>
      <c r="J87" s="2">
        <v>6000</v>
      </c>
      <c r="K87" s="2">
        <v>2000</v>
      </c>
      <c r="L87" s="2"/>
      <c r="M87" s="2"/>
      <c r="N87" s="18">
        <f t="shared" si="0"/>
        <v>8000</v>
      </c>
      <c r="O87" s="2" t="s">
        <v>104</v>
      </c>
      <c r="P87" s="2" t="s">
        <v>264</v>
      </c>
      <c r="Q87" s="2">
        <f t="shared" si="4"/>
        <v>2000</v>
      </c>
      <c r="R87" s="2">
        <f t="shared" si="4"/>
        <v>0</v>
      </c>
      <c r="S87" s="2">
        <f t="shared" si="5"/>
        <v>2000</v>
      </c>
      <c r="T87" s="11">
        <v>31090</v>
      </c>
      <c r="U87" s="2"/>
    </row>
    <row r="88" spans="3:21">
      <c r="C88" s="2">
        <v>79</v>
      </c>
      <c r="D88" s="2" t="s">
        <v>1981</v>
      </c>
      <c r="E88" s="2" t="s">
        <v>1982</v>
      </c>
      <c r="F88" s="2" t="s">
        <v>28</v>
      </c>
      <c r="G88" s="2" t="s">
        <v>34</v>
      </c>
      <c r="H88" s="2" t="s">
        <v>39</v>
      </c>
      <c r="I88" s="2" t="s">
        <v>45</v>
      </c>
      <c r="J88" s="2">
        <v>3750</v>
      </c>
      <c r="K88" s="2">
        <v>1250</v>
      </c>
      <c r="L88" s="2"/>
      <c r="M88" s="2"/>
      <c r="N88" s="18">
        <f t="shared" si="0"/>
        <v>5000</v>
      </c>
      <c r="O88" s="2" t="s">
        <v>194</v>
      </c>
      <c r="P88" s="2" t="s">
        <v>1983</v>
      </c>
      <c r="Q88" s="2">
        <f t="shared" si="4"/>
        <v>1250</v>
      </c>
      <c r="R88" s="2">
        <f t="shared" si="4"/>
        <v>0</v>
      </c>
      <c r="S88" s="2">
        <f t="shared" si="5"/>
        <v>1250</v>
      </c>
      <c r="T88" s="11">
        <v>31090</v>
      </c>
      <c r="U88" s="2"/>
    </row>
    <row r="89" spans="3:21">
      <c r="C89" s="2">
        <v>80</v>
      </c>
      <c r="D89" s="2" t="s">
        <v>1984</v>
      </c>
      <c r="E89" s="2" t="s">
        <v>1653</v>
      </c>
      <c r="F89" s="2" t="s">
        <v>28</v>
      </c>
      <c r="G89" s="2" t="s">
        <v>34</v>
      </c>
      <c r="H89" s="2" t="s">
        <v>39</v>
      </c>
      <c r="I89" s="2" t="s">
        <v>45</v>
      </c>
      <c r="J89" s="2"/>
      <c r="K89" s="2">
        <v>1560</v>
      </c>
      <c r="L89" s="2"/>
      <c r="M89" s="2"/>
      <c r="N89" s="18">
        <f t="shared" si="0"/>
        <v>1560</v>
      </c>
      <c r="O89" s="2" t="s">
        <v>46</v>
      </c>
      <c r="P89" s="2" t="s">
        <v>51</v>
      </c>
      <c r="Q89" s="2">
        <f t="shared" si="4"/>
        <v>1560</v>
      </c>
      <c r="R89" s="2">
        <f t="shared" si="4"/>
        <v>0</v>
      </c>
      <c r="S89" s="2">
        <f t="shared" si="5"/>
        <v>1560</v>
      </c>
      <c r="T89" s="11">
        <v>31090</v>
      </c>
      <c r="U89" s="2"/>
    </row>
    <row r="90" spans="3:21">
      <c r="C90" s="2">
        <v>81</v>
      </c>
      <c r="D90" s="2" t="s">
        <v>1985</v>
      </c>
      <c r="E90" s="2" t="s">
        <v>89</v>
      </c>
      <c r="F90" s="2" t="s">
        <v>28</v>
      </c>
      <c r="G90" s="2" t="s">
        <v>34</v>
      </c>
      <c r="H90" s="2" t="s">
        <v>29</v>
      </c>
      <c r="I90" s="2" t="s">
        <v>1122</v>
      </c>
      <c r="J90" s="2">
        <v>5250</v>
      </c>
      <c r="K90" s="2">
        <v>1750</v>
      </c>
      <c r="L90" s="2"/>
      <c r="M90" s="2"/>
      <c r="N90" s="18">
        <f t="shared" ref="N90:N114" si="6">J90+K90+L90+M90</f>
        <v>7000</v>
      </c>
      <c r="O90" s="2" t="s">
        <v>46</v>
      </c>
      <c r="P90" s="2" t="s">
        <v>1854</v>
      </c>
      <c r="Q90" s="2">
        <f t="shared" si="4"/>
        <v>1750</v>
      </c>
      <c r="R90" s="2">
        <f t="shared" si="4"/>
        <v>0</v>
      </c>
      <c r="S90" s="2">
        <f t="shared" si="5"/>
        <v>1750</v>
      </c>
      <c r="T90" s="11">
        <v>31093</v>
      </c>
      <c r="U90" s="2"/>
    </row>
    <row r="91" spans="3:21">
      <c r="C91" s="2">
        <v>82</v>
      </c>
      <c r="D91" s="2" t="s">
        <v>1986</v>
      </c>
      <c r="E91" s="2" t="s">
        <v>1766</v>
      </c>
      <c r="F91" s="2" t="s">
        <v>28</v>
      </c>
      <c r="G91" s="2" t="s">
        <v>1092</v>
      </c>
      <c r="H91" s="2" t="s">
        <v>29</v>
      </c>
      <c r="I91" s="2" t="s">
        <v>45</v>
      </c>
      <c r="J91" s="2">
        <v>4500</v>
      </c>
      <c r="K91" s="2">
        <v>1500</v>
      </c>
      <c r="L91" s="2"/>
      <c r="M91" s="2"/>
      <c r="N91" s="18">
        <f t="shared" si="6"/>
        <v>6000</v>
      </c>
      <c r="O91" s="2" t="s">
        <v>86</v>
      </c>
      <c r="P91" s="2" t="s">
        <v>941</v>
      </c>
      <c r="Q91" s="2">
        <f t="shared" si="4"/>
        <v>1500</v>
      </c>
      <c r="R91" s="2">
        <f t="shared" si="4"/>
        <v>0</v>
      </c>
      <c r="S91" s="2">
        <f t="shared" si="5"/>
        <v>1500</v>
      </c>
      <c r="T91" s="11">
        <v>31093</v>
      </c>
      <c r="U91" s="2"/>
    </row>
    <row r="92" spans="3:21">
      <c r="C92" s="2">
        <v>83</v>
      </c>
      <c r="D92" s="2" t="s">
        <v>1987</v>
      </c>
      <c r="E92" s="2" t="s">
        <v>1988</v>
      </c>
      <c r="F92" s="2" t="s">
        <v>28</v>
      </c>
      <c r="G92" s="2" t="s">
        <v>34</v>
      </c>
      <c r="H92" s="2" t="s">
        <v>29</v>
      </c>
      <c r="I92" s="2" t="s">
        <v>45</v>
      </c>
      <c r="J92" s="2">
        <v>3750</v>
      </c>
      <c r="K92" s="2">
        <v>1250</v>
      </c>
      <c r="L92" s="2"/>
      <c r="M92" s="2"/>
      <c r="N92" s="18">
        <f t="shared" si="6"/>
        <v>5000</v>
      </c>
      <c r="O92" s="2" t="s">
        <v>46</v>
      </c>
      <c r="P92" s="2" t="s">
        <v>1744</v>
      </c>
      <c r="Q92" s="2">
        <f t="shared" si="4"/>
        <v>1250</v>
      </c>
      <c r="R92" s="2">
        <f t="shared" si="4"/>
        <v>0</v>
      </c>
      <c r="S92" s="2">
        <f t="shared" si="5"/>
        <v>1250</v>
      </c>
      <c r="T92" s="11">
        <v>31093</v>
      </c>
      <c r="U92" s="2"/>
    </row>
    <row r="93" spans="3:21">
      <c r="C93" s="2">
        <v>84</v>
      </c>
      <c r="D93" s="2" t="s">
        <v>1989</v>
      </c>
      <c r="E93" s="2" t="s">
        <v>89</v>
      </c>
      <c r="F93" s="2" t="s">
        <v>28</v>
      </c>
      <c r="G93" s="2" t="s">
        <v>1990</v>
      </c>
      <c r="H93" s="2" t="s">
        <v>29</v>
      </c>
      <c r="I93" s="2" t="s">
        <v>45</v>
      </c>
      <c r="J93" s="2">
        <v>4500</v>
      </c>
      <c r="K93" s="2">
        <v>1500</v>
      </c>
      <c r="L93" s="2"/>
      <c r="M93" s="2"/>
      <c r="N93" s="18">
        <f t="shared" si="6"/>
        <v>6000</v>
      </c>
      <c r="O93" s="2" t="s">
        <v>46</v>
      </c>
      <c r="P93" s="2" t="s">
        <v>1854</v>
      </c>
      <c r="Q93" s="2">
        <f t="shared" si="4"/>
        <v>1500</v>
      </c>
      <c r="R93" s="2">
        <f t="shared" si="4"/>
        <v>0</v>
      </c>
      <c r="S93" s="2">
        <f t="shared" si="5"/>
        <v>1500</v>
      </c>
      <c r="T93" s="11">
        <v>31100</v>
      </c>
      <c r="U93" s="2"/>
    </row>
    <row r="94" spans="3:21">
      <c r="C94" s="2">
        <v>85</v>
      </c>
      <c r="D94" s="2" t="s">
        <v>1991</v>
      </c>
      <c r="E94" s="2" t="s">
        <v>89</v>
      </c>
      <c r="F94" s="2" t="s">
        <v>28</v>
      </c>
      <c r="G94" s="2" t="s">
        <v>34</v>
      </c>
      <c r="H94" s="2" t="s">
        <v>39</v>
      </c>
      <c r="I94" s="2" t="s">
        <v>45</v>
      </c>
      <c r="J94" s="2">
        <v>2025</v>
      </c>
      <c r="K94" s="2">
        <v>675</v>
      </c>
      <c r="L94" s="2"/>
      <c r="M94" s="2"/>
      <c r="N94" s="18">
        <f t="shared" si="6"/>
        <v>2700</v>
      </c>
      <c r="O94" s="2" t="s">
        <v>194</v>
      </c>
      <c r="P94" s="2" t="s">
        <v>1856</v>
      </c>
      <c r="Q94" s="2">
        <f t="shared" si="4"/>
        <v>675</v>
      </c>
      <c r="R94" s="2">
        <f t="shared" si="4"/>
        <v>0</v>
      </c>
      <c r="S94" s="2">
        <f t="shared" si="5"/>
        <v>675</v>
      </c>
      <c r="T94" s="11">
        <v>31106</v>
      </c>
      <c r="U94" s="2"/>
    </row>
    <row r="95" spans="3:21">
      <c r="C95" s="2">
        <v>86</v>
      </c>
      <c r="D95" s="2" t="s">
        <v>1992</v>
      </c>
      <c r="E95" s="2" t="s">
        <v>89</v>
      </c>
      <c r="F95" s="2" t="s">
        <v>28</v>
      </c>
      <c r="G95" s="2" t="s">
        <v>34</v>
      </c>
      <c r="H95" s="2" t="s">
        <v>39</v>
      </c>
      <c r="I95" s="2" t="s">
        <v>160</v>
      </c>
      <c r="J95" s="2">
        <v>3750</v>
      </c>
      <c r="K95" s="2">
        <v>1250</v>
      </c>
      <c r="L95" s="2"/>
      <c r="M95" s="2"/>
      <c r="N95" s="18">
        <f t="shared" si="6"/>
        <v>5000</v>
      </c>
      <c r="O95" s="2" t="s">
        <v>194</v>
      </c>
      <c r="P95" s="2" t="s">
        <v>1856</v>
      </c>
      <c r="Q95" s="2">
        <f t="shared" si="4"/>
        <v>1250</v>
      </c>
      <c r="R95" s="2">
        <f t="shared" si="4"/>
        <v>0</v>
      </c>
      <c r="S95" s="2">
        <f t="shared" si="5"/>
        <v>1250</v>
      </c>
      <c r="T95" s="11">
        <v>31106</v>
      </c>
      <c r="U95" s="2"/>
    </row>
    <row r="96" spans="3:21">
      <c r="C96" s="2">
        <v>87</v>
      </c>
      <c r="D96" s="2" t="s">
        <v>1993</v>
      </c>
      <c r="E96" s="2" t="s">
        <v>89</v>
      </c>
      <c r="F96" s="2" t="s">
        <v>28</v>
      </c>
      <c r="G96" s="2" t="s">
        <v>34</v>
      </c>
      <c r="H96" s="2" t="s">
        <v>39</v>
      </c>
      <c r="I96" s="2" t="s">
        <v>160</v>
      </c>
      <c r="J96" s="2"/>
      <c r="K96" s="2">
        <v>1625</v>
      </c>
      <c r="L96" s="2"/>
      <c r="M96" s="2"/>
      <c r="N96" s="18">
        <f t="shared" si="6"/>
        <v>1625</v>
      </c>
      <c r="O96" s="2" t="s">
        <v>199</v>
      </c>
      <c r="P96" s="2" t="s">
        <v>65</v>
      </c>
      <c r="Q96" s="2">
        <f t="shared" si="4"/>
        <v>1625</v>
      </c>
      <c r="R96" s="2">
        <f t="shared" si="4"/>
        <v>0</v>
      </c>
      <c r="S96" s="2">
        <f t="shared" si="5"/>
        <v>1625</v>
      </c>
      <c r="T96" s="11">
        <v>31106</v>
      </c>
      <c r="U96" s="2"/>
    </row>
    <row r="97" spans="3:21">
      <c r="C97" s="2">
        <v>88</v>
      </c>
      <c r="D97" s="2" t="s">
        <v>1994</v>
      </c>
      <c r="E97" s="2" t="s">
        <v>89</v>
      </c>
      <c r="F97" s="2" t="s">
        <v>28</v>
      </c>
      <c r="G97" s="2" t="s">
        <v>34</v>
      </c>
      <c r="H97" s="2" t="s">
        <v>29</v>
      </c>
      <c r="I97" s="2" t="s">
        <v>45</v>
      </c>
      <c r="J97" s="2"/>
      <c r="K97" s="2">
        <v>3000</v>
      </c>
      <c r="L97" s="2"/>
      <c r="M97" s="2"/>
      <c r="N97" s="18">
        <f t="shared" si="6"/>
        <v>3000</v>
      </c>
      <c r="O97" s="2" t="s">
        <v>199</v>
      </c>
      <c r="P97" s="2" t="s">
        <v>65</v>
      </c>
      <c r="Q97" s="2">
        <f t="shared" si="4"/>
        <v>3000</v>
      </c>
      <c r="R97" s="2">
        <f t="shared" si="4"/>
        <v>0</v>
      </c>
      <c r="S97" s="2">
        <f t="shared" si="5"/>
        <v>3000</v>
      </c>
      <c r="T97" s="11">
        <v>31106</v>
      </c>
      <c r="U97" s="2"/>
    </row>
    <row r="98" spans="3:21">
      <c r="C98" s="2">
        <v>89</v>
      </c>
      <c r="D98" s="2" t="s">
        <v>1995</v>
      </c>
      <c r="E98" s="2" t="s">
        <v>89</v>
      </c>
      <c r="F98" s="2" t="s">
        <v>28</v>
      </c>
      <c r="G98" s="2" t="s">
        <v>34</v>
      </c>
      <c r="H98" s="2" t="s">
        <v>29</v>
      </c>
      <c r="I98" s="2" t="s">
        <v>45</v>
      </c>
      <c r="J98" s="2">
        <v>6000</v>
      </c>
      <c r="K98" s="2">
        <v>2000</v>
      </c>
      <c r="L98" s="2"/>
      <c r="M98" s="2"/>
      <c r="N98" s="18">
        <f t="shared" si="6"/>
        <v>8000</v>
      </c>
      <c r="O98" s="2" t="s">
        <v>46</v>
      </c>
      <c r="P98" s="2" t="s">
        <v>1854</v>
      </c>
      <c r="Q98" s="2">
        <f t="shared" si="4"/>
        <v>2000</v>
      </c>
      <c r="R98" s="2">
        <f t="shared" si="4"/>
        <v>0</v>
      </c>
      <c r="S98" s="2">
        <f t="shared" si="5"/>
        <v>2000</v>
      </c>
      <c r="T98" s="11">
        <v>31106</v>
      </c>
      <c r="U98" s="2"/>
    </row>
    <row r="99" spans="3:21">
      <c r="C99" s="2">
        <v>90</v>
      </c>
      <c r="D99" s="2" t="s">
        <v>1996</v>
      </c>
      <c r="E99" s="2" t="s">
        <v>89</v>
      </c>
      <c r="F99" s="2" t="s">
        <v>28</v>
      </c>
      <c r="G99" s="2" t="s">
        <v>34</v>
      </c>
      <c r="H99" s="2" t="s">
        <v>29</v>
      </c>
      <c r="I99" s="2" t="s">
        <v>45</v>
      </c>
      <c r="J99" s="2">
        <v>4875</v>
      </c>
      <c r="K99" s="2">
        <v>1625</v>
      </c>
      <c r="L99" s="2"/>
      <c r="M99" s="2"/>
      <c r="N99" s="18">
        <f t="shared" si="6"/>
        <v>6500</v>
      </c>
      <c r="O99" s="2" t="s">
        <v>46</v>
      </c>
      <c r="P99" s="2" t="s">
        <v>1854</v>
      </c>
      <c r="Q99" s="2">
        <f t="shared" si="4"/>
        <v>1625</v>
      </c>
      <c r="R99" s="2">
        <f t="shared" si="4"/>
        <v>0</v>
      </c>
      <c r="S99" s="2">
        <f t="shared" si="5"/>
        <v>1625</v>
      </c>
      <c r="T99" s="11">
        <v>31106</v>
      </c>
      <c r="U99" s="2"/>
    </row>
    <row r="100" spans="3:21">
      <c r="C100" s="2">
        <v>91</v>
      </c>
      <c r="D100" s="2" t="s">
        <v>1997</v>
      </c>
      <c r="E100" s="2" t="s">
        <v>1795</v>
      </c>
      <c r="F100" s="2" t="s">
        <v>28</v>
      </c>
      <c r="G100" s="2" t="s">
        <v>34</v>
      </c>
      <c r="H100" s="2" t="s">
        <v>29</v>
      </c>
      <c r="I100" s="2" t="s">
        <v>120</v>
      </c>
      <c r="J100" s="2">
        <v>3750</v>
      </c>
      <c r="K100" s="2">
        <v>1250</v>
      </c>
      <c r="L100" s="2"/>
      <c r="M100" s="2"/>
      <c r="N100" s="18">
        <f t="shared" si="6"/>
        <v>5000</v>
      </c>
      <c r="O100" s="2" t="s">
        <v>46</v>
      </c>
      <c r="P100" s="2" t="s">
        <v>1063</v>
      </c>
      <c r="Q100" s="2">
        <f t="shared" si="4"/>
        <v>1250</v>
      </c>
      <c r="R100" s="2">
        <f t="shared" si="4"/>
        <v>0</v>
      </c>
      <c r="S100" s="2">
        <f t="shared" si="5"/>
        <v>1250</v>
      </c>
      <c r="T100" s="11">
        <v>31106</v>
      </c>
      <c r="U100" s="2"/>
    </row>
    <row r="101" spans="3:21">
      <c r="C101" s="2">
        <v>92</v>
      </c>
      <c r="D101" s="2" t="s">
        <v>1998</v>
      </c>
      <c r="E101" s="2" t="s">
        <v>89</v>
      </c>
      <c r="F101" s="2" t="s">
        <v>28</v>
      </c>
      <c r="G101" s="2" t="s">
        <v>34</v>
      </c>
      <c r="H101" s="2" t="s">
        <v>29</v>
      </c>
      <c r="I101" s="2" t="s">
        <v>120</v>
      </c>
      <c r="J101" s="2">
        <v>6750</v>
      </c>
      <c r="K101" s="2">
        <v>2250</v>
      </c>
      <c r="L101" s="2"/>
      <c r="M101" s="2"/>
      <c r="N101" s="18">
        <f t="shared" si="6"/>
        <v>9000</v>
      </c>
      <c r="O101" s="2" t="s">
        <v>46</v>
      </c>
      <c r="P101" s="2" t="s">
        <v>1854</v>
      </c>
      <c r="Q101" s="2">
        <f t="shared" si="4"/>
        <v>2250</v>
      </c>
      <c r="R101" s="2">
        <f t="shared" si="4"/>
        <v>0</v>
      </c>
      <c r="S101" s="2">
        <f t="shared" si="5"/>
        <v>2250</v>
      </c>
      <c r="T101" s="11">
        <v>31106</v>
      </c>
      <c r="U101" s="2"/>
    </row>
    <row r="102" spans="3:21">
      <c r="C102" s="2">
        <v>93</v>
      </c>
      <c r="D102" s="2" t="s">
        <v>1999</v>
      </c>
      <c r="E102" s="2" t="s">
        <v>2000</v>
      </c>
      <c r="F102" s="2" t="s">
        <v>28</v>
      </c>
      <c r="G102" s="2" t="s">
        <v>34</v>
      </c>
      <c r="H102" s="2" t="s">
        <v>29</v>
      </c>
      <c r="I102" s="2" t="s">
        <v>160</v>
      </c>
      <c r="J102" s="2">
        <v>4500</v>
      </c>
      <c r="K102" s="2">
        <v>1500</v>
      </c>
      <c r="L102" s="2"/>
      <c r="M102" s="2"/>
      <c r="N102" s="18">
        <f t="shared" si="6"/>
        <v>6000</v>
      </c>
      <c r="O102" s="2" t="s">
        <v>194</v>
      </c>
      <c r="P102" s="2" t="s">
        <v>2001</v>
      </c>
      <c r="Q102" s="2">
        <f t="shared" si="4"/>
        <v>1500</v>
      </c>
      <c r="R102" s="2">
        <f t="shared" si="4"/>
        <v>0</v>
      </c>
      <c r="S102" s="2">
        <f t="shared" si="5"/>
        <v>1500</v>
      </c>
      <c r="T102" s="11">
        <v>31106</v>
      </c>
      <c r="U102" s="2"/>
    </row>
    <row r="103" spans="3:21">
      <c r="C103" s="2">
        <v>94</v>
      </c>
      <c r="D103" s="2" t="s">
        <v>2002</v>
      </c>
      <c r="E103" s="2" t="s">
        <v>89</v>
      </c>
      <c r="F103" s="2" t="s">
        <v>28</v>
      </c>
      <c r="G103" s="2" t="s">
        <v>34</v>
      </c>
      <c r="H103" s="2" t="s">
        <v>29</v>
      </c>
      <c r="I103" s="2" t="s">
        <v>160</v>
      </c>
      <c r="J103" s="2">
        <v>5250</v>
      </c>
      <c r="K103" s="2">
        <v>1750</v>
      </c>
      <c r="L103" s="2"/>
      <c r="M103" s="2"/>
      <c r="N103" s="18">
        <f t="shared" si="6"/>
        <v>7000</v>
      </c>
      <c r="O103" s="2" t="s">
        <v>46</v>
      </c>
      <c r="P103" s="2" t="s">
        <v>1854</v>
      </c>
      <c r="Q103" s="2">
        <f t="shared" si="4"/>
        <v>1750</v>
      </c>
      <c r="R103" s="2">
        <f t="shared" si="4"/>
        <v>0</v>
      </c>
      <c r="S103" s="2">
        <f t="shared" si="5"/>
        <v>1750</v>
      </c>
      <c r="T103" s="11">
        <v>31106</v>
      </c>
      <c r="U103" s="2"/>
    </row>
    <row r="104" spans="3:21">
      <c r="C104" s="2">
        <v>95</v>
      </c>
      <c r="D104" s="2" t="s">
        <v>2003</v>
      </c>
      <c r="E104" s="2" t="s">
        <v>2004</v>
      </c>
      <c r="F104" s="2" t="s">
        <v>28</v>
      </c>
      <c r="G104" s="2" t="s">
        <v>1068</v>
      </c>
      <c r="H104" s="2" t="s">
        <v>29</v>
      </c>
      <c r="I104" s="2" t="s">
        <v>2005</v>
      </c>
      <c r="J104" s="2">
        <v>9000</v>
      </c>
      <c r="K104" s="2">
        <v>3000</v>
      </c>
      <c r="L104" s="2"/>
      <c r="M104" s="2"/>
      <c r="N104" s="18">
        <f t="shared" si="6"/>
        <v>12000</v>
      </c>
      <c r="O104" s="2" t="s">
        <v>86</v>
      </c>
      <c r="P104" s="2" t="s">
        <v>941</v>
      </c>
      <c r="Q104" s="2">
        <f t="shared" si="4"/>
        <v>3000</v>
      </c>
      <c r="R104" s="2">
        <f t="shared" si="4"/>
        <v>0</v>
      </c>
      <c r="S104" s="2">
        <f t="shared" si="5"/>
        <v>3000</v>
      </c>
      <c r="T104" s="11">
        <v>31106</v>
      </c>
      <c r="U104" s="2"/>
    </row>
    <row r="105" spans="3:21">
      <c r="C105" s="2">
        <v>96</v>
      </c>
      <c r="D105" s="2" t="s">
        <v>2006</v>
      </c>
      <c r="E105" s="2" t="s">
        <v>2007</v>
      </c>
      <c r="F105" s="2" t="s">
        <v>28</v>
      </c>
      <c r="G105" s="2" t="s">
        <v>240</v>
      </c>
      <c r="H105" s="2" t="s">
        <v>29</v>
      </c>
      <c r="I105" s="2" t="s">
        <v>1122</v>
      </c>
      <c r="J105" s="2">
        <v>3000</v>
      </c>
      <c r="K105" s="2">
        <v>1000</v>
      </c>
      <c r="L105" s="2"/>
      <c r="M105" s="2"/>
      <c r="N105" s="18">
        <f t="shared" si="6"/>
        <v>4000</v>
      </c>
      <c r="O105" s="2" t="s">
        <v>1016</v>
      </c>
      <c r="P105" s="2" t="s">
        <v>384</v>
      </c>
      <c r="Q105" s="2">
        <f t="shared" si="4"/>
        <v>1000</v>
      </c>
      <c r="R105" s="2">
        <f t="shared" si="4"/>
        <v>0</v>
      </c>
      <c r="S105" s="2">
        <f t="shared" si="5"/>
        <v>1000</v>
      </c>
      <c r="T105" s="11">
        <v>31106</v>
      </c>
      <c r="U105" s="2"/>
    </row>
    <row r="106" spans="3:21">
      <c r="C106" s="2">
        <v>97</v>
      </c>
      <c r="D106" s="2" t="s">
        <v>2008</v>
      </c>
      <c r="E106" s="2" t="s">
        <v>2007</v>
      </c>
      <c r="F106" s="2" t="s">
        <v>28</v>
      </c>
      <c r="G106" s="2" t="s">
        <v>240</v>
      </c>
      <c r="H106" s="2" t="s">
        <v>29</v>
      </c>
      <c r="I106" s="2" t="s">
        <v>1487</v>
      </c>
      <c r="J106" s="2">
        <v>1500</v>
      </c>
      <c r="K106" s="2">
        <v>500</v>
      </c>
      <c r="L106" s="2"/>
      <c r="M106" s="2"/>
      <c r="N106" s="18">
        <f t="shared" si="6"/>
        <v>2000</v>
      </c>
      <c r="O106" s="2" t="s">
        <v>1016</v>
      </c>
      <c r="P106" s="2" t="s">
        <v>384</v>
      </c>
      <c r="Q106" s="2">
        <f t="shared" si="4"/>
        <v>500</v>
      </c>
      <c r="R106" s="2">
        <f t="shared" si="4"/>
        <v>0</v>
      </c>
      <c r="S106" s="2">
        <f t="shared" si="5"/>
        <v>500</v>
      </c>
      <c r="T106" s="11">
        <v>31106</v>
      </c>
      <c r="U106" s="2"/>
    </row>
    <row r="107" spans="3:21">
      <c r="C107" s="2">
        <v>98</v>
      </c>
      <c r="D107" s="2" t="s">
        <v>2009</v>
      </c>
      <c r="E107" s="2" t="s">
        <v>2010</v>
      </c>
      <c r="F107" s="2" t="s">
        <v>28</v>
      </c>
      <c r="G107" s="2" t="s">
        <v>34</v>
      </c>
      <c r="H107" s="2" t="s">
        <v>29</v>
      </c>
      <c r="I107" s="2" t="s">
        <v>2011</v>
      </c>
      <c r="J107" s="2">
        <v>7500</v>
      </c>
      <c r="K107" s="2">
        <v>2500</v>
      </c>
      <c r="L107" s="2"/>
      <c r="M107" s="2"/>
      <c r="N107" s="18">
        <f t="shared" si="6"/>
        <v>10000</v>
      </c>
      <c r="O107" s="2" t="s">
        <v>30</v>
      </c>
      <c r="P107" s="2" t="s">
        <v>1932</v>
      </c>
      <c r="Q107" s="2">
        <f t="shared" si="4"/>
        <v>2500</v>
      </c>
      <c r="R107" s="2">
        <f t="shared" si="4"/>
        <v>0</v>
      </c>
      <c r="S107" s="2">
        <f t="shared" si="5"/>
        <v>2500</v>
      </c>
      <c r="T107" s="11">
        <v>31120</v>
      </c>
      <c r="U107" s="2"/>
    </row>
    <row r="108" spans="3:21">
      <c r="C108" s="2">
        <v>99</v>
      </c>
      <c r="D108" s="2" t="s">
        <v>2012</v>
      </c>
      <c r="E108" s="2" t="s">
        <v>89</v>
      </c>
      <c r="F108" s="2" t="s">
        <v>28</v>
      </c>
      <c r="G108" s="2" t="s">
        <v>34</v>
      </c>
      <c r="H108" s="2" t="s">
        <v>39</v>
      </c>
      <c r="I108" s="2" t="s">
        <v>160</v>
      </c>
      <c r="J108" s="2">
        <v>3000</v>
      </c>
      <c r="K108" s="2">
        <v>1000</v>
      </c>
      <c r="L108" s="2"/>
      <c r="M108" s="2"/>
      <c r="N108" s="18">
        <f t="shared" si="6"/>
        <v>4000</v>
      </c>
      <c r="O108" s="2" t="s">
        <v>46</v>
      </c>
      <c r="P108" s="2" t="s">
        <v>1854</v>
      </c>
      <c r="Q108" s="2">
        <f t="shared" si="4"/>
        <v>1000</v>
      </c>
      <c r="R108" s="2">
        <f t="shared" si="4"/>
        <v>0</v>
      </c>
      <c r="S108" s="2">
        <f t="shared" si="5"/>
        <v>1000</v>
      </c>
      <c r="T108" s="11">
        <v>31120</v>
      </c>
      <c r="U108" s="2"/>
    </row>
    <row r="109" spans="3:21">
      <c r="C109" s="2">
        <v>100</v>
      </c>
      <c r="D109" s="2" t="s">
        <v>2013</v>
      </c>
      <c r="E109" s="2" t="s">
        <v>2014</v>
      </c>
      <c r="F109" s="2" t="s">
        <v>28</v>
      </c>
      <c r="G109" s="2" t="s">
        <v>34</v>
      </c>
      <c r="H109" s="2" t="s">
        <v>29</v>
      </c>
      <c r="I109" s="2" t="s">
        <v>120</v>
      </c>
      <c r="J109" s="2">
        <v>3000</v>
      </c>
      <c r="K109" s="2">
        <v>1000</v>
      </c>
      <c r="L109" s="2"/>
      <c r="M109" s="2"/>
      <c r="N109" s="18">
        <f t="shared" si="6"/>
        <v>4000</v>
      </c>
      <c r="O109" s="2" t="s">
        <v>2015</v>
      </c>
      <c r="P109" s="2" t="s">
        <v>2016</v>
      </c>
      <c r="Q109" s="2">
        <f t="shared" si="4"/>
        <v>1000</v>
      </c>
      <c r="R109" s="2">
        <f t="shared" si="4"/>
        <v>0</v>
      </c>
      <c r="S109" s="2">
        <f t="shared" si="5"/>
        <v>1000</v>
      </c>
      <c r="T109" s="11">
        <v>31121</v>
      </c>
      <c r="U109" s="2"/>
    </row>
    <row r="110" spans="3:21">
      <c r="C110" s="2">
        <v>101</v>
      </c>
      <c r="D110" s="2" t="s">
        <v>2017</v>
      </c>
      <c r="E110" s="2" t="s">
        <v>2018</v>
      </c>
      <c r="F110" s="2" t="s">
        <v>28</v>
      </c>
      <c r="G110" s="2" t="s">
        <v>34</v>
      </c>
      <c r="H110" s="2" t="s">
        <v>29</v>
      </c>
      <c r="I110" s="2" t="s">
        <v>1520</v>
      </c>
      <c r="J110" s="2">
        <v>3750</v>
      </c>
      <c r="K110" s="2">
        <v>1250</v>
      </c>
      <c r="L110" s="2"/>
      <c r="M110" s="2"/>
      <c r="N110" s="18">
        <f t="shared" si="6"/>
        <v>5000</v>
      </c>
      <c r="O110" s="2" t="s">
        <v>2015</v>
      </c>
      <c r="P110" s="2" t="s">
        <v>2019</v>
      </c>
      <c r="Q110" s="2">
        <f t="shared" si="4"/>
        <v>1250</v>
      </c>
      <c r="R110" s="2">
        <f t="shared" si="4"/>
        <v>0</v>
      </c>
      <c r="S110" s="2">
        <f t="shared" si="5"/>
        <v>1250</v>
      </c>
      <c r="T110" s="11">
        <v>31121</v>
      </c>
      <c r="U110" s="2"/>
    </row>
    <row r="111" spans="3:21">
      <c r="C111" s="2">
        <v>102</v>
      </c>
      <c r="D111" s="2" t="s">
        <v>2020</v>
      </c>
      <c r="E111" s="2" t="s">
        <v>142</v>
      </c>
      <c r="F111" s="2" t="s">
        <v>28</v>
      </c>
      <c r="G111" s="2" t="s">
        <v>240</v>
      </c>
      <c r="H111" s="2" t="s">
        <v>29</v>
      </c>
      <c r="I111" s="2" t="s">
        <v>241</v>
      </c>
      <c r="J111" s="2">
        <v>9000</v>
      </c>
      <c r="K111" s="2">
        <v>3000</v>
      </c>
      <c r="L111" s="2"/>
      <c r="M111" s="2"/>
      <c r="N111" s="18">
        <f t="shared" si="6"/>
        <v>12000</v>
      </c>
      <c r="O111" s="2" t="s">
        <v>86</v>
      </c>
      <c r="P111" s="2" t="s">
        <v>145</v>
      </c>
      <c r="Q111" s="2">
        <f t="shared" si="4"/>
        <v>3000</v>
      </c>
      <c r="R111" s="2">
        <f t="shared" si="4"/>
        <v>0</v>
      </c>
      <c r="S111" s="2">
        <f t="shared" si="5"/>
        <v>3000</v>
      </c>
      <c r="T111" s="11">
        <v>31122</v>
      </c>
      <c r="U111" s="2"/>
    </row>
    <row r="112" spans="3:21">
      <c r="C112" s="2">
        <v>103</v>
      </c>
      <c r="D112" s="2" t="s">
        <v>2021</v>
      </c>
      <c r="E112" s="2" t="s">
        <v>2022</v>
      </c>
      <c r="F112" s="2" t="s">
        <v>28</v>
      </c>
      <c r="G112" s="2" t="s">
        <v>1025</v>
      </c>
      <c r="H112" s="2" t="s">
        <v>29</v>
      </c>
      <c r="I112" s="2" t="s">
        <v>54</v>
      </c>
      <c r="J112" s="2">
        <v>4500</v>
      </c>
      <c r="K112" s="2">
        <v>1500</v>
      </c>
      <c r="L112" s="2"/>
      <c r="M112" s="2"/>
      <c r="N112" s="18">
        <f t="shared" si="6"/>
        <v>6000</v>
      </c>
      <c r="O112" s="2" t="s">
        <v>194</v>
      </c>
      <c r="P112" s="2" t="s">
        <v>195</v>
      </c>
      <c r="Q112" s="2">
        <f t="shared" si="4"/>
        <v>1500</v>
      </c>
      <c r="R112" s="2">
        <f t="shared" si="4"/>
        <v>0</v>
      </c>
      <c r="S112" s="2">
        <f t="shared" si="5"/>
        <v>1500</v>
      </c>
      <c r="T112" s="11">
        <v>31124</v>
      </c>
      <c r="U112" s="2"/>
    </row>
    <row r="113" spans="3:21">
      <c r="C113" s="2">
        <v>104</v>
      </c>
      <c r="D113" s="2" t="s">
        <v>2023</v>
      </c>
      <c r="E113" s="2" t="s">
        <v>1913</v>
      </c>
      <c r="F113" s="2" t="s">
        <v>28</v>
      </c>
      <c r="G113" s="2" t="s">
        <v>34</v>
      </c>
      <c r="H113" s="2" t="s">
        <v>29</v>
      </c>
      <c r="I113" s="2" t="s">
        <v>589</v>
      </c>
      <c r="J113" s="2">
        <v>1500</v>
      </c>
      <c r="K113" s="2">
        <v>500</v>
      </c>
      <c r="L113" s="2"/>
      <c r="M113" s="2"/>
      <c r="N113" s="18">
        <f t="shared" si="6"/>
        <v>2000</v>
      </c>
      <c r="O113" s="2" t="s">
        <v>46</v>
      </c>
      <c r="P113" s="2" t="s">
        <v>1063</v>
      </c>
      <c r="Q113" s="2">
        <f t="shared" si="4"/>
        <v>500</v>
      </c>
      <c r="R113" s="2">
        <f t="shared" si="4"/>
        <v>0</v>
      </c>
      <c r="S113" s="2">
        <f t="shared" si="5"/>
        <v>500</v>
      </c>
      <c r="T113" s="11">
        <v>31125</v>
      </c>
      <c r="U113" s="2"/>
    </row>
    <row r="114" spans="3:21">
      <c r="C114" s="2">
        <v>105</v>
      </c>
      <c r="D114" s="2" t="s">
        <v>2024</v>
      </c>
      <c r="E114" s="2" t="s">
        <v>2025</v>
      </c>
      <c r="F114" s="2" t="s">
        <v>28</v>
      </c>
      <c r="G114" s="2" t="s">
        <v>1025</v>
      </c>
      <c r="H114" s="2" t="s">
        <v>39</v>
      </c>
      <c r="I114" s="2" t="s">
        <v>1122</v>
      </c>
      <c r="J114" s="2">
        <v>7500</v>
      </c>
      <c r="K114" s="2">
        <v>2500</v>
      </c>
      <c r="L114" s="2"/>
      <c r="M114" s="2"/>
      <c r="N114" s="18">
        <f t="shared" si="6"/>
        <v>10000</v>
      </c>
      <c r="O114" s="2" t="s">
        <v>46</v>
      </c>
      <c r="P114" s="2" t="s">
        <v>1854</v>
      </c>
      <c r="Q114" s="2">
        <f t="shared" si="4"/>
        <v>2500</v>
      </c>
      <c r="R114" s="2">
        <f t="shared" si="4"/>
        <v>0</v>
      </c>
      <c r="S114" s="2">
        <f t="shared" si="5"/>
        <v>2500</v>
      </c>
      <c r="T114" s="11">
        <v>31136</v>
      </c>
      <c r="U114" s="2"/>
    </row>
  </sheetData>
  <mergeCells count="2">
    <mergeCell ref="J5:N5"/>
    <mergeCell ref="Q5:S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C2:V50"/>
  <sheetViews>
    <sheetView workbookViewId="0">
      <selection activeCell="A9" sqref="A9:XFD10"/>
    </sheetView>
  </sheetViews>
  <sheetFormatPr defaultRowHeight="15"/>
  <sheetData>
    <row r="2" spans="3:22" ht="18">
      <c r="C2" s="1"/>
      <c r="D2" s="3"/>
      <c r="E2" s="3"/>
      <c r="F2" s="3"/>
      <c r="G2" s="4" t="s">
        <v>0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1"/>
      <c r="V2" s="1"/>
    </row>
    <row r="3" spans="3:22" ht="15.75">
      <c r="C3" s="1"/>
      <c r="D3" s="3"/>
      <c r="E3" s="3"/>
      <c r="F3" s="3" t="s">
        <v>23</v>
      </c>
      <c r="G3" s="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 t="s">
        <v>22</v>
      </c>
      <c r="T3" s="3"/>
      <c r="U3" s="1"/>
      <c r="V3" s="1"/>
    </row>
    <row r="4" spans="3:22">
      <c r="C4" s="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"/>
      <c r="V4" s="1"/>
    </row>
    <row r="5" spans="3:22">
      <c r="C5" s="1"/>
      <c r="D5" s="7" t="s">
        <v>1</v>
      </c>
      <c r="E5" s="7" t="s">
        <v>2</v>
      </c>
      <c r="F5" s="7" t="s">
        <v>3</v>
      </c>
      <c r="G5" s="7" t="s">
        <v>4</v>
      </c>
      <c r="H5" s="7" t="s">
        <v>5</v>
      </c>
      <c r="I5" s="7" t="s">
        <v>6</v>
      </c>
      <c r="J5" s="7" t="s">
        <v>7</v>
      </c>
      <c r="K5" s="32" t="s">
        <v>8</v>
      </c>
      <c r="L5" s="32"/>
      <c r="M5" s="32"/>
      <c r="N5" s="32"/>
      <c r="O5" s="32"/>
      <c r="P5" s="7" t="s">
        <v>16</v>
      </c>
      <c r="Q5" s="7" t="s">
        <v>17</v>
      </c>
      <c r="R5" s="32" t="s">
        <v>18</v>
      </c>
      <c r="S5" s="32"/>
      <c r="T5" s="32"/>
      <c r="U5" s="30" t="s">
        <v>19</v>
      </c>
      <c r="V5" s="7" t="s">
        <v>21</v>
      </c>
    </row>
    <row r="6" spans="3:22">
      <c r="C6" s="1"/>
      <c r="D6" s="8"/>
      <c r="E6" s="8"/>
      <c r="F6" s="8"/>
      <c r="G6" s="8"/>
      <c r="H6" s="8"/>
      <c r="I6" s="8"/>
      <c r="J6" s="8"/>
      <c r="K6" s="30" t="s">
        <v>9</v>
      </c>
      <c r="L6" s="30" t="s">
        <v>10</v>
      </c>
      <c r="M6" s="30" t="s">
        <v>11</v>
      </c>
      <c r="N6" s="30" t="s">
        <v>12</v>
      </c>
      <c r="O6" s="30" t="s">
        <v>14</v>
      </c>
      <c r="P6" s="8"/>
      <c r="Q6" s="8"/>
      <c r="R6" s="30" t="s">
        <v>10</v>
      </c>
      <c r="S6" s="30" t="s">
        <v>11</v>
      </c>
      <c r="T6" s="30" t="s">
        <v>14</v>
      </c>
      <c r="U6" s="30" t="s">
        <v>20</v>
      </c>
      <c r="V6" s="8"/>
    </row>
    <row r="7" spans="3:22">
      <c r="C7" s="1"/>
      <c r="D7" s="9"/>
      <c r="E7" s="9"/>
      <c r="F7" s="9"/>
      <c r="G7" s="9"/>
      <c r="H7" s="9"/>
      <c r="I7" s="9"/>
      <c r="J7" s="9"/>
      <c r="K7" s="30"/>
      <c r="L7" s="30"/>
      <c r="M7" s="30"/>
      <c r="N7" s="30" t="s">
        <v>13</v>
      </c>
      <c r="O7" s="30" t="s">
        <v>15</v>
      </c>
      <c r="P7" s="9"/>
      <c r="Q7" s="9"/>
      <c r="R7" s="30" t="s">
        <v>15</v>
      </c>
      <c r="S7" s="30" t="s">
        <v>15</v>
      </c>
      <c r="T7" s="30" t="s">
        <v>15</v>
      </c>
      <c r="U7" s="30"/>
      <c r="V7" s="9"/>
    </row>
    <row r="8" spans="3:22">
      <c r="C8" s="1"/>
      <c r="D8" s="30">
        <v>1</v>
      </c>
      <c r="E8" s="30">
        <v>2</v>
      </c>
      <c r="F8" s="30">
        <v>3</v>
      </c>
      <c r="G8" s="30">
        <v>4</v>
      </c>
      <c r="H8" s="30">
        <v>5</v>
      </c>
      <c r="I8" s="30">
        <v>6</v>
      </c>
      <c r="J8" s="30">
        <v>7</v>
      </c>
      <c r="K8" s="30">
        <v>8</v>
      </c>
      <c r="L8" s="30">
        <v>9</v>
      </c>
      <c r="M8" s="30">
        <v>10</v>
      </c>
      <c r="N8" s="30">
        <v>11</v>
      </c>
      <c r="O8" s="30">
        <v>12</v>
      </c>
      <c r="P8" s="30">
        <v>13</v>
      </c>
      <c r="Q8" s="30">
        <v>14</v>
      </c>
      <c r="R8" s="30">
        <v>15</v>
      </c>
      <c r="S8" s="30">
        <v>16</v>
      </c>
      <c r="T8" s="30">
        <v>17</v>
      </c>
      <c r="U8" s="30">
        <v>18</v>
      </c>
      <c r="V8" s="30">
        <v>19</v>
      </c>
    </row>
    <row r="9" spans="3:22">
      <c r="D9" s="2"/>
      <c r="E9" s="12" t="s">
        <v>235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3:22">
      <c r="D10" s="2">
        <v>1</v>
      </c>
      <c r="E10" s="2" t="s">
        <v>236</v>
      </c>
      <c r="F10" s="2" t="s">
        <v>237</v>
      </c>
      <c r="G10" s="2" t="s">
        <v>28</v>
      </c>
      <c r="H10" s="2" t="s">
        <v>34</v>
      </c>
      <c r="I10" s="2" t="s">
        <v>39</v>
      </c>
      <c r="J10" s="2" t="s">
        <v>45</v>
      </c>
      <c r="K10" s="2">
        <v>75000</v>
      </c>
      <c r="L10" s="2">
        <v>10000</v>
      </c>
      <c r="M10" s="2">
        <v>10000</v>
      </c>
      <c r="N10" s="2">
        <v>5000</v>
      </c>
      <c r="O10" s="2">
        <f t="shared" ref="O10:O50" si="0">K10+L10+M10+N10</f>
        <v>100000</v>
      </c>
      <c r="P10" s="2" t="s">
        <v>46</v>
      </c>
      <c r="Q10" s="2" t="s">
        <v>33</v>
      </c>
      <c r="R10" s="2">
        <f t="shared" ref="R10:S50" si="1">L10</f>
        <v>10000</v>
      </c>
      <c r="S10" s="2">
        <f t="shared" si="1"/>
        <v>10000</v>
      </c>
      <c r="T10" s="2">
        <f t="shared" ref="T10:T50" si="2">R10+S10</f>
        <v>20000</v>
      </c>
      <c r="U10" s="11">
        <v>40646</v>
      </c>
      <c r="V10" s="2"/>
    </row>
    <row r="11" spans="3:22">
      <c r="D11" s="2">
        <v>2</v>
      </c>
      <c r="E11" s="2" t="s">
        <v>238</v>
      </c>
      <c r="F11" s="2" t="s">
        <v>239</v>
      </c>
      <c r="G11" s="2" t="s">
        <v>28</v>
      </c>
      <c r="H11" s="2" t="s">
        <v>240</v>
      </c>
      <c r="I11" s="2" t="s">
        <v>39</v>
      </c>
      <c r="J11" s="2" t="s">
        <v>241</v>
      </c>
      <c r="K11" s="2">
        <v>75000</v>
      </c>
      <c r="L11" s="2">
        <v>10000</v>
      </c>
      <c r="M11" s="2">
        <v>10000</v>
      </c>
      <c r="N11" s="2">
        <v>5000</v>
      </c>
      <c r="O11" s="2">
        <f t="shared" si="0"/>
        <v>100000</v>
      </c>
      <c r="P11" s="2" t="s">
        <v>46</v>
      </c>
      <c r="Q11" s="2" t="s">
        <v>115</v>
      </c>
      <c r="R11" s="2">
        <f t="shared" si="1"/>
        <v>10000</v>
      </c>
      <c r="S11" s="2">
        <f t="shared" si="1"/>
        <v>10000</v>
      </c>
      <c r="T11" s="2">
        <f t="shared" si="2"/>
        <v>20000</v>
      </c>
      <c r="U11" s="11">
        <v>40646</v>
      </c>
      <c r="V11" s="2"/>
    </row>
    <row r="12" spans="3:22">
      <c r="D12" s="2">
        <v>3</v>
      </c>
      <c r="E12" s="2" t="s">
        <v>242</v>
      </c>
      <c r="F12" s="2" t="s">
        <v>243</v>
      </c>
      <c r="G12" s="2" t="s">
        <v>28</v>
      </c>
      <c r="H12" s="2" t="s">
        <v>34</v>
      </c>
      <c r="I12" s="2" t="s">
        <v>29</v>
      </c>
      <c r="J12" s="2" t="s">
        <v>244</v>
      </c>
      <c r="K12" s="2">
        <v>75000</v>
      </c>
      <c r="L12" s="2">
        <v>10000</v>
      </c>
      <c r="M12" s="2">
        <v>10000</v>
      </c>
      <c r="N12" s="2">
        <v>5000</v>
      </c>
      <c r="O12" s="2">
        <f t="shared" si="0"/>
        <v>100000</v>
      </c>
      <c r="P12" s="2" t="s">
        <v>104</v>
      </c>
      <c r="Q12" s="2" t="s">
        <v>245</v>
      </c>
      <c r="R12" s="2">
        <f t="shared" si="1"/>
        <v>10000</v>
      </c>
      <c r="S12" s="2">
        <f t="shared" si="1"/>
        <v>10000</v>
      </c>
      <c r="T12" s="2">
        <f t="shared" si="2"/>
        <v>20000</v>
      </c>
      <c r="U12" s="11">
        <v>40651</v>
      </c>
      <c r="V12" s="2"/>
    </row>
    <row r="13" spans="3:22">
      <c r="D13" s="2">
        <v>4</v>
      </c>
      <c r="E13" s="2" t="s">
        <v>246</v>
      </c>
      <c r="F13" s="2" t="s">
        <v>247</v>
      </c>
      <c r="G13" s="2" t="s">
        <v>28</v>
      </c>
      <c r="H13" s="2" t="s">
        <v>34</v>
      </c>
      <c r="I13" s="2" t="s">
        <v>29</v>
      </c>
      <c r="J13" s="2" t="s">
        <v>45</v>
      </c>
      <c r="K13" s="2">
        <v>150000</v>
      </c>
      <c r="L13" s="2">
        <v>30000</v>
      </c>
      <c r="M13" s="2">
        <v>10000</v>
      </c>
      <c r="N13" s="2">
        <v>10000</v>
      </c>
      <c r="O13" s="2">
        <f t="shared" si="0"/>
        <v>200000</v>
      </c>
      <c r="P13" s="2" t="s">
        <v>46</v>
      </c>
      <c r="Q13" s="2" t="s">
        <v>115</v>
      </c>
      <c r="R13" s="2">
        <f t="shared" si="1"/>
        <v>30000</v>
      </c>
      <c r="S13" s="2">
        <f t="shared" si="1"/>
        <v>10000</v>
      </c>
      <c r="T13" s="2">
        <f t="shared" si="2"/>
        <v>40000</v>
      </c>
      <c r="U13" s="11">
        <v>40583</v>
      </c>
      <c r="V13" s="2"/>
    </row>
    <row r="14" spans="3:22">
      <c r="D14" s="2">
        <v>5</v>
      </c>
      <c r="E14" s="2" t="s">
        <v>248</v>
      </c>
      <c r="F14" s="2" t="s">
        <v>249</v>
      </c>
      <c r="G14" s="2" t="s">
        <v>28</v>
      </c>
      <c r="H14" s="2" t="s">
        <v>34</v>
      </c>
      <c r="I14" s="2" t="s">
        <v>29</v>
      </c>
      <c r="J14" s="2" t="s">
        <v>206</v>
      </c>
      <c r="K14" s="2">
        <v>247582</v>
      </c>
      <c r="L14" s="2">
        <v>56022</v>
      </c>
      <c r="M14" s="2">
        <v>10000</v>
      </c>
      <c r="N14" s="2">
        <v>16506</v>
      </c>
      <c r="O14" s="2">
        <f t="shared" si="0"/>
        <v>330110</v>
      </c>
      <c r="P14" s="2" t="s">
        <v>194</v>
      </c>
      <c r="Q14" s="2" t="s">
        <v>250</v>
      </c>
      <c r="R14" s="2">
        <f t="shared" si="1"/>
        <v>56022</v>
      </c>
      <c r="S14" s="2">
        <f t="shared" si="1"/>
        <v>10000</v>
      </c>
      <c r="T14" s="2">
        <f t="shared" si="2"/>
        <v>66022</v>
      </c>
      <c r="U14" s="11">
        <v>40686</v>
      </c>
      <c r="V14" s="2"/>
    </row>
    <row r="15" spans="3:22">
      <c r="D15" s="2">
        <v>6</v>
      </c>
      <c r="E15" s="2" t="s">
        <v>251</v>
      </c>
      <c r="F15" s="2" t="s">
        <v>252</v>
      </c>
      <c r="G15" s="2" t="s">
        <v>28</v>
      </c>
      <c r="H15" s="2" t="s">
        <v>34</v>
      </c>
      <c r="I15" s="2" t="s">
        <v>29</v>
      </c>
      <c r="J15" s="2" t="s">
        <v>54</v>
      </c>
      <c r="K15" s="2">
        <v>75000</v>
      </c>
      <c r="L15" s="2">
        <v>10000</v>
      </c>
      <c r="M15" s="2">
        <v>10000</v>
      </c>
      <c r="N15" s="2">
        <v>5000</v>
      </c>
      <c r="O15" s="2">
        <f t="shared" si="0"/>
        <v>100000</v>
      </c>
      <c r="P15" s="2" t="s">
        <v>46</v>
      </c>
      <c r="Q15" s="2" t="s">
        <v>217</v>
      </c>
      <c r="R15" s="2">
        <f t="shared" si="1"/>
        <v>10000</v>
      </c>
      <c r="S15" s="2">
        <f t="shared" si="1"/>
        <v>10000</v>
      </c>
      <c r="T15" s="2">
        <f t="shared" si="2"/>
        <v>20000</v>
      </c>
      <c r="U15" s="11">
        <v>40689</v>
      </c>
      <c r="V15" s="2"/>
    </row>
    <row r="16" spans="3:22">
      <c r="D16" s="2">
        <v>7</v>
      </c>
      <c r="E16" s="2" t="s">
        <v>253</v>
      </c>
      <c r="F16" s="2" t="s">
        <v>254</v>
      </c>
      <c r="G16" s="2" t="s">
        <v>28</v>
      </c>
      <c r="H16" s="2" t="s">
        <v>34</v>
      </c>
      <c r="I16" s="2" t="s">
        <v>29</v>
      </c>
      <c r="J16" s="2" t="s">
        <v>45</v>
      </c>
      <c r="K16" s="2">
        <v>45000</v>
      </c>
      <c r="L16" s="2">
        <v>2000</v>
      </c>
      <c r="M16" s="2">
        <v>10000</v>
      </c>
      <c r="N16" s="2">
        <v>3000</v>
      </c>
      <c r="O16" s="2">
        <f t="shared" si="0"/>
        <v>60000</v>
      </c>
      <c r="P16" s="2" t="s">
        <v>194</v>
      </c>
      <c r="Q16" s="2" t="s">
        <v>65</v>
      </c>
      <c r="R16" s="2">
        <f t="shared" si="1"/>
        <v>2000</v>
      </c>
      <c r="S16" s="2">
        <f t="shared" si="1"/>
        <v>10000</v>
      </c>
      <c r="T16" s="2">
        <f t="shared" si="2"/>
        <v>12000</v>
      </c>
      <c r="U16" s="11">
        <v>40695</v>
      </c>
      <c r="V16" s="2"/>
    </row>
    <row r="17" spans="4:22">
      <c r="D17" s="2">
        <v>8</v>
      </c>
      <c r="E17" s="2" t="s">
        <v>255</v>
      </c>
      <c r="F17" s="2" t="s">
        <v>256</v>
      </c>
      <c r="G17" s="2" t="s">
        <v>28</v>
      </c>
      <c r="H17" s="2" t="s">
        <v>34</v>
      </c>
      <c r="I17" s="2" t="s">
        <v>29</v>
      </c>
      <c r="J17" s="16" t="s">
        <v>45</v>
      </c>
      <c r="K17" s="2">
        <v>97500</v>
      </c>
      <c r="L17" s="2">
        <v>16000</v>
      </c>
      <c r="M17" s="2">
        <v>10000</v>
      </c>
      <c r="N17" s="2">
        <v>6500</v>
      </c>
      <c r="O17" s="2">
        <f t="shared" si="0"/>
        <v>130000</v>
      </c>
      <c r="P17" s="2" t="s">
        <v>46</v>
      </c>
      <c r="Q17" s="2" t="s">
        <v>257</v>
      </c>
      <c r="R17" s="2">
        <f t="shared" si="1"/>
        <v>16000</v>
      </c>
      <c r="S17" s="2">
        <f t="shared" si="1"/>
        <v>10000</v>
      </c>
      <c r="T17" s="2">
        <f t="shared" si="2"/>
        <v>26000</v>
      </c>
      <c r="U17" s="11">
        <v>40694</v>
      </c>
      <c r="V17" s="2"/>
    </row>
    <row r="18" spans="4:22">
      <c r="D18" s="2">
        <v>9</v>
      </c>
      <c r="E18" s="2" t="s">
        <v>258</v>
      </c>
      <c r="F18" s="2" t="s">
        <v>259</v>
      </c>
      <c r="G18" s="2" t="s">
        <v>28</v>
      </c>
      <c r="H18" s="2" t="s">
        <v>34</v>
      </c>
      <c r="I18" s="2" t="s">
        <v>29</v>
      </c>
      <c r="J18" s="2" t="s">
        <v>45</v>
      </c>
      <c r="K18" s="2">
        <v>60000</v>
      </c>
      <c r="L18" s="2">
        <v>6000</v>
      </c>
      <c r="M18" s="2">
        <v>10000</v>
      </c>
      <c r="N18" s="2">
        <v>4000</v>
      </c>
      <c r="O18" s="2">
        <f t="shared" si="0"/>
        <v>80000</v>
      </c>
      <c r="P18" s="2" t="s">
        <v>46</v>
      </c>
      <c r="Q18" s="2" t="s">
        <v>217</v>
      </c>
      <c r="R18" s="2">
        <f t="shared" si="1"/>
        <v>6000</v>
      </c>
      <c r="S18" s="2">
        <f t="shared" si="1"/>
        <v>10000</v>
      </c>
      <c r="T18" s="2">
        <f t="shared" si="2"/>
        <v>16000</v>
      </c>
      <c r="U18" s="11">
        <v>40694</v>
      </c>
      <c r="V18" s="2"/>
    </row>
    <row r="19" spans="4:22">
      <c r="D19" s="2">
        <v>10</v>
      </c>
      <c r="E19" s="2" t="s">
        <v>260</v>
      </c>
      <c r="F19" s="2" t="s">
        <v>261</v>
      </c>
      <c r="G19" s="2" t="s">
        <v>28</v>
      </c>
      <c r="H19" s="2" t="s">
        <v>34</v>
      </c>
      <c r="I19" s="2" t="s">
        <v>29</v>
      </c>
      <c r="J19" s="2" t="s">
        <v>262</v>
      </c>
      <c r="K19" s="2">
        <v>75000</v>
      </c>
      <c r="L19" s="2">
        <v>10000</v>
      </c>
      <c r="M19" s="2">
        <v>10000</v>
      </c>
      <c r="N19" s="2">
        <v>5000</v>
      </c>
      <c r="O19" s="2">
        <f t="shared" si="0"/>
        <v>100000</v>
      </c>
      <c r="P19" s="2" t="s">
        <v>263</v>
      </c>
      <c r="Q19" s="2" t="s">
        <v>264</v>
      </c>
      <c r="R19" s="2">
        <f t="shared" si="1"/>
        <v>10000</v>
      </c>
      <c r="S19" s="2">
        <f t="shared" si="1"/>
        <v>10000</v>
      </c>
      <c r="T19" s="2">
        <f t="shared" si="2"/>
        <v>20000</v>
      </c>
      <c r="U19" s="11">
        <v>40694</v>
      </c>
      <c r="V19" s="2"/>
    </row>
    <row r="20" spans="4:22">
      <c r="D20" s="2">
        <v>11</v>
      </c>
      <c r="E20" s="2" t="s">
        <v>265</v>
      </c>
      <c r="F20" s="2" t="s">
        <v>266</v>
      </c>
      <c r="G20" s="2" t="s">
        <v>28</v>
      </c>
      <c r="H20" s="2" t="s">
        <v>34</v>
      </c>
      <c r="I20" s="2" t="s">
        <v>29</v>
      </c>
      <c r="J20" s="2" t="s">
        <v>267</v>
      </c>
      <c r="K20" s="2">
        <v>150000</v>
      </c>
      <c r="L20" s="2">
        <v>30000</v>
      </c>
      <c r="M20" s="2">
        <v>10000</v>
      </c>
      <c r="N20" s="2">
        <v>10000</v>
      </c>
      <c r="O20" s="2">
        <f t="shared" si="0"/>
        <v>200000</v>
      </c>
      <c r="P20" s="2" t="s">
        <v>46</v>
      </c>
      <c r="Q20" s="2" t="s">
        <v>268</v>
      </c>
      <c r="R20" s="2">
        <f t="shared" si="1"/>
        <v>30000</v>
      </c>
      <c r="S20" s="2">
        <f t="shared" si="1"/>
        <v>10000</v>
      </c>
      <c r="T20" s="2">
        <f t="shared" si="2"/>
        <v>40000</v>
      </c>
      <c r="U20" s="11">
        <v>40694</v>
      </c>
      <c r="V20" s="2"/>
    </row>
    <row r="21" spans="4:22">
      <c r="D21" s="2">
        <v>12</v>
      </c>
      <c r="E21" s="2" t="s">
        <v>269</v>
      </c>
      <c r="F21" s="2" t="s">
        <v>261</v>
      </c>
      <c r="G21" s="2" t="s">
        <v>28</v>
      </c>
      <c r="H21" s="2" t="s">
        <v>34</v>
      </c>
      <c r="I21" s="2" t="s">
        <v>29</v>
      </c>
      <c r="J21" s="2" t="s">
        <v>45</v>
      </c>
      <c r="K21" s="2">
        <v>75000</v>
      </c>
      <c r="L21" s="2">
        <v>10000</v>
      </c>
      <c r="M21" s="2">
        <v>10000</v>
      </c>
      <c r="N21" s="2">
        <v>5000</v>
      </c>
      <c r="O21" s="2">
        <f t="shared" si="0"/>
        <v>100000</v>
      </c>
      <c r="P21" s="2" t="s">
        <v>263</v>
      </c>
      <c r="Q21" s="2" t="s">
        <v>264</v>
      </c>
      <c r="R21" s="2">
        <f t="shared" si="1"/>
        <v>10000</v>
      </c>
      <c r="S21" s="2">
        <f t="shared" si="1"/>
        <v>10000</v>
      </c>
      <c r="T21" s="2">
        <f t="shared" si="2"/>
        <v>20000</v>
      </c>
      <c r="U21" s="11">
        <v>40694</v>
      </c>
      <c r="V21" s="2"/>
    </row>
    <row r="22" spans="4:22">
      <c r="D22" s="2">
        <v>13</v>
      </c>
      <c r="E22" s="2" t="s">
        <v>270</v>
      </c>
      <c r="F22" s="2" t="s">
        <v>271</v>
      </c>
      <c r="G22" s="2" t="s">
        <v>28</v>
      </c>
      <c r="H22" s="2" t="s">
        <v>34</v>
      </c>
      <c r="I22" s="2" t="s">
        <v>29</v>
      </c>
      <c r="J22" s="2" t="s">
        <v>272</v>
      </c>
      <c r="K22" s="2">
        <v>375000</v>
      </c>
      <c r="L22" s="2">
        <v>90000</v>
      </c>
      <c r="M22" s="2">
        <v>10000</v>
      </c>
      <c r="N22" s="2">
        <v>25000</v>
      </c>
      <c r="O22" s="2">
        <f t="shared" si="0"/>
        <v>500000</v>
      </c>
      <c r="P22" s="2" t="s">
        <v>104</v>
      </c>
      <c r="Q22" s="2" t="s">
        <v>245</v>
      </c>
      <c r="R22" s="2">
        <f t="shared" si="1"/>
        <v>90000</v>
      </c>
      <c r="S22" s="2">
        <f t="shared" si="1"/>
        <v>10000</v>
      </c>
      <c r="T22" s="2">
        <f t="shared" si="2"/>
        <v>100000</v>
      </c>
      <c r="U22" s="11">
        <v>40696</v>
      </c>
      <c r="V22" s="2"/>
    </row>
    <row r="23" spans="4:22">
      <c r="D23" s="2">
        <v>14</v>
      </c>
      <c r="E23" s="2" t="s">
        <v>273</v>
      </c>
      <c r="F23" s="2" t="s">
        <v>274</v>
      </c>
      <c r="G23" s="2" t="s">
        <v>28</v>
      </c>
      <c r="H23" s="2" t="s">
        <v>240</v>
      </c>
      <c r="I23" s="2" t="s">
        <v>29</v>
      </c>
      <c r="J23" s="2" t="s">
        <v>275</v>
      </c>
      <c r="K23" s="2">
        <v>300000</v>
      </c>
      <c r="L23" s="2">
        <v>70000</v>
      </c>
      <c r="M23" s="2">
        <v>10000</v>
      </c>
      <c r="N23" s="2">
        <v>20000</v>
      </c>
      <c r="O23" s="2">
        <f t="shared" si="0"/>
        <v>400000</v>
      </c>
      <c r="P23" s="2" t="s">
        <v>144</v>
      </c>
      <c r="Q23" s="2" t="s">
        <v>145</v>
      </c>
      <c r="R23" s="2">
        <f t="shared" si="1"/>
        <v>70000</v>
      </c>
      <c r="S23" s="2">
        <f t="shared" si="1"/>
        <v>10000</v>
      </c>
      <c r="T23" s="2">
        <f t="shared" si="2"/>
        <v>80000</v>
      </c>
      <c r="U23" s="11">
        <v>40728</v>
      </c>
      <c r="V23" s="2"/>
    </row>
    <row r="24" spans="4:22">
      <c r="D24" s="2">
        <v>15</v>
      </c>
      <c r="E24" s="2" t="s">
        <v>276</v>
      </c>
      <c r="F24" s="2" t="s">
        <v>266</v>
      </c>
      <c r="G24" s="2" t="s">
        <v>28</v>
      </c>
      <c r="H24" s="2" t="s">
        <v>166</v>
      </c>
      <c r="I24" s="2" t="s">
        <v>29</v>
      </c>
      <c r="J24" s="2" t="s">
        <v>267</v>
      </c>
      <c r="K24" s="2">
        <v>225000</v>
      </c>
      <c r="L24" s="2">
        <v>50000</v>
      </c>
      <c r="M24" s="2">
        <v>10000</v>
      </c>
      <c r="N24" s="2">
        <v>15000</v>
      </c>
      <c r="O24" s="2">
        <f t="shared" si="0"/>
        <v>300000</v>
      </c>
      <c r="P24" s="2" t="s">
        <v>46</v>
      </c>
      <c r="Q24" s="2" t="s">
        <v>268</v>
      </c>
      <c r="R24" s="2">
        <f t="shared" si="1"/>
        <v>50000</v>
      </c>
      <c r="S24" s="2">
        <f t="shared" si="1"/>
        <v>10000</v>
      </c>
      <c r="T24" s="2">
        <f t="shared" si="2"/>
        <v>60000</v>
      </c>
      <c r="U24" s="11">
        <v>40694</v>
      </c>
      <c r="V24" s="2"/>
    </row>
    <row r="25" spans="4:22">
      <c r="D25" s="2">
        <v>16</v>
      </c>
      <c r="E25" s="2" t="s">
        <v>277</v>
      </c>
      <c r="F25" s="2" t="s">
        <v>254</v>
      </c>
      <c r="G25" s="2" t="s">
        <v>28</v>
      </c>
      <c r="H25" s="2" t="s">
        <v>34</v>
      </c>
      <c r="I25" s="2" t="s">
        <v>39</v>
      </c>
      <c r="J25" s="2" t="s">
        <v>54</v>
      </c>
      <c r="K25" s="2">
        <v>375000</v>
      </c>
      <c r="L25" s="2">
        <v>90000</v>
      </c>
      <c r="M25" s="2">
        <v>10000</v>
      </c>
      <c r="N25" s="2">
        <v>25000</v>
      </c>
      <c r="O25" s="2">
        <f t="shared" si="0"/>
        <v>500000</v>
      </c>
      <c r="P25" s="2" t="s">
        <v>104</v>
      </c>
      <c r="Q25" s="2" t="s">
        <v>245</v>
      </c>
      <c r="R25" s="2">
        <f t="shared" si="1"/>
        <v>90000</v>
      </c>
      <c r="S25" s="2">
        <f t="shared" si="1"/>
        <v>10000</v>
      </c>
      <c r="T25" s="2">
        <f t="shared" si="2"/>
        <v>100000</v>
      </c>
      <c r="U25" s="11">
        <v>40751</v>
      </c>
      <c r="V25" s="2"/>
    </row>
    <row r="26" spans="4:22">
      <c r="D26" s="2">
        <v>17</v>
      </c>
      <c r="E26" s="2" t="s">
        <v>278</v>
      </c>
      <c r="F26" s="2" t="s">
        <v>279</v>
      </c>
      <c r="G26" s="2" t="s">
        <v>28</v>
      </c>
      <c r="H26" s="2" t="s">
        <v>34</v>
      </c>
      <c r="I26" s="2" t="s">
        <v>29</v>
      </c>
      <c r="J26" s="2" t="s">
        <v>54</v>
      </c>
      <c r="K26" s="2">
        <v>375000</v>
      </c>
      <c r="L26" s="2">
        <v>90000</v>
      </c>
      <c r="M26" s="2">
        <v>10000</v>
      </c>
      <c r="N26" s="2">
        <v>25000</v>
      </c>
      <c r="O26" s="2">
        <f t="shared" si="0"/>
        <v>500000</v>
      </c>
      <c r="P26" s="2" t="s">
        <v>194</v>
      </c>
      <c r="Q26" s="2" t="s">
        <v>280</v>
      </c>
      <c r="R26" s="2">
        <f t="shared" si="1"/>
        <v>90000</v>
      </c>
      <c r="S26" s="2">
        <f t="shared" si="1"/>
        <v>10000</v>
      </c>
      <c r="T26" s="2">
        <f t="shared" si="2"/>
        <v>100000</v>
      </c>
      <c r="U26" s="11">
        <v>40806</v>
      </c>
      <c r="V26" s="2"/>
    </row>
    <row r="27" spans="4:22">
      <c r="D27" s="2">
        <v>18</v>
      </c>
      <c r="E27" s="2" t="s">
        <v>281</v>
      </c>
      <c r="F27" s="2" t="s">
        <v>78</v>
      </c>
      <c r="G27" s="2" t="s">
        <v>28</v>
      </c>
      <c r="H27" s="2" t="s">
        <v>34</v>
      </c>
      <c r="I27" s="2" t="s">
        <v>29</v>
      </c>
      <c r="J27" s="2" t="s">
        <v>282</v>
      </c>
      <c r="K27" s="2">
        <v>113906</v>
      </c>
      <c r="L27" s="2">
        <v>20375</v>
      </c>
      <c r="M27" s="2">
        <v>10000</v>
      </c>
      <c r="N27" s="2">
        <v>7594</v>
      </c>
      <c r="O27" s="2">
        <f t="shared" si="0"/>
        <v>151875</v>
      </c>
      <c r="P27" s="2" t="s">
        <v>283</v>
      </c>
      <c r="Q27" s="2" t="s">
        <v>28</v>
      </c>
      <c r="R27" s="2">
        <f t="shared" si="1"/>
        <v>20375</v>
      </c>
      <c r="S27" s="2">
        <f t="shared" si="1"/>
        <v>10000</v>
      </c>
      <c r="T27" s="2">
        <f t="shared" si="2"/>
        <v>30375</v>
      </c>
      <c r="U27" s="11">
        <v>40806</v>
      </c>
      <c r="V27" s="2"/>
    </row>
    <row r="28" spans="4:22">
      <c r="D28" s="2">
        <v>19</v>
      </c>
      <c r="E28" s="2" t="s">
        <v>284</v>
      </c>
      <c r="F28" s="2" t="s">
        <v>285</v>
      </c>
      <c r="G28" s="2" t="s">
        <v>28</v>
      </c>
      <c r="H28" s="2" t="s">
        <v>34</v>
      </c>
      <c r="I28" s="2" t="s">
        <v>29</v>
      </c>
      <c r="J28" s="2" t="s">
        <v>286</v>
      </c>
      <c r="K28" s="2">
        <v>75000</v>
      </c>
      <c r="L28" s="2">
        <v>10000</v>
      </c>
      <c r="M28" s="2">
        <v>10000</v>
      </c>
      <c r="N28" s="2">
        <v>5000</v>
      </c>
      <c r="O28" s="2">
        <f t="shared" si="0"/>
        <v>100000</v>
      </c>
      <c r="P28" s="2" t="s">
        <v>194</v>
      </c>
      <c r="Q28" s="2" t="s">
        <v>287</v>
      </c>
      <c r="R28" s="2">
        <f t="shared" si="1"/>
        <v>10000</v>
      </c>
      <c r="S28" s="2">
        <f t="shared" si="1"/>
        <v>10000</v>
      </c>
      <c r="T28" s="2">
        <f t="shared" si="2"/>
        <v>20000</v>
      </c>
      <c r="U28" s="11">
        <v>40806</v>
      </c>
      <c r="V28" s="2"/>
    </row>
    <row r="29" spans="4:22">
      <c r="D29" s="2">
        <v>20</v>
      </c>
      <c r="E29" s="2" t="s">
        <v>288</v>
      </c>
      <c r="F29" s="2" t="s">
        <v>289</v>
      </c>
      <c r="G29" s="2" t="s">
        <v>28</v>
      </c>
      <c r="H29" s="2" t="s">
        <v>34</v>
      </c>
      <c r="I29" s="2" t="s">
        <v>29</v>
      </c>
      <c r="J29" s="2" t="s">
        <v>45</v>
      </c>
      <c r="K29" s="2">
        <v>75000</v>
      </c>
      <c r="L29" s="2">
        <v>10000</v>
      </c>
      <c r="M29" s="2">
        <v>10000</v>
      </c>
      <c r="N29" s="2">
        <v>5000</v>
      </c>
      <c r="O29" s="2">
        <f t="shared" si="0"/>
        <v>100000</v>
      </c>
      <c r="P29" s="2" t="s">
        <v>86</v>
      </c>
      <c r="Q29" s="2" t="s">
        <v>290</v>
      </c>
      <c r="R29" s="2">
        <f t="shared" si="1"/>
        <v>10000</v>
      </c>
      <c r="S29" s="2">
        <f t="shared" si="1"/>
        <v>10000</v>
      </c>
      <c r="T29" s="2">
        <f t="shared" si="2"/>
        <v>20000</v>
      </c>
      <c r="U29" s="11">
        <v>40806</v>
      </c>
      <c r="V29" s="2"/>
    </row>
    <row r="30" spans="4:22">
      <c r="D30" s="2">
        <v>21</v>
      </c>
      <c r="E30" s="2" t="s">
        <v>291</v>
      </c>
      <c r="F30" s="2" t="s">
        <v>292</v>
      </c>
      <c r="G30" s="2" t="s">
        <v>28</v>
      </c>
      <c r="H30" s="2" t="s">
        <v>34</v>
      </c>
      <c r="I30" s="2" t="s">
        <v>29</v>
      </c>
      <c r="J30" s="2" t="s">
        <v>160</v>
      </c>
      <c r="K30" s="2">
        <v>150000</v>
      </c>
      <c r="L30" s="2">
        <v>30000</v>
      </c>
      <c r="M30" s="2">
        <v>10000</v>
      </c>
      <c r="N30" s="2">
        <v>10000</v>
      </c>
      <c r="O30" s="2">
        <f t="shared" si="0"/>
        <v>200000</v>
      </c>
      <c r="P30" s="2" t="s">
        <v>86</v>
      </c>
      <c r="Q30" s="2" t="s">
        <v>293</v>
      </c>
      <c r="R30" s="2">
        <f t="shared" si="1"/>
        <v>30000</v>
      </c>
      <c r="S30" s="2">
        <f t="shared" si="1"/>
        <v>10000</v>
      </c>
      <c r="T30" s="2">
        <f t="shared" si="2"/>
        <v>40000</v>
      </c>
      <c r="U30" s="11">
        <v>40806</v>
      </c>
      <c r="V30" s="2"/>
    </row>
    <row r="31" spans="4:22">
      <c r="D31" s="2">
        <v>22</v>
      </c>
      <c r="E31" s="2" t="s">
        <v>294</v>
      </c>
      <c r="F31" s="2" t="s">
        <v>127</v>
      </c>
      <c r="G31" s="2" t="s">
        <v>28</v>
      </c>
      <c r="H31" s="2" t="s">
        <v>34</v>
      </c>
      <c r="I31" s="2" t="s">
        <v>29</v>
      </c>
      <c r="J31" s="2" t="s">
        <v>295</v>
      </c>
      <c r="K31" s="2">
        <v>375000</v>
      </c>
      <c r="L31" s="2">
        <v>90000</v>
      </c>
      <c r="M31" s="2">
        <v>10000</v>
      </c>
      <c r="N31" s="2">
        <v>25000</v>
      </c>
      <c r="O31" s="2">
        <f t="shared" si="0"/>
        <v>500000</v>
      </c>
      <c r="P31" s="2" t="s">
        <v>55</v>
      </c>
      <c r="Q31" s="2" t="s">
        <v>56</v>
      </c>
      <c r="R31" s="2">
        <f t="shared" si="1"/>
        <v>90000</v>
      </c>
      <c r="S31" s="2">
        <f t="shared" si="1"/>
        <v>10000</v>
      </c>
      <c r="T31" s="2">
        <f t="shared" si="2"/>
        <v>100000</v>
      </c>
      <c r="U31" s="11">
        <v>40806</v>
      </c>
      <c r="V31" s="2"/>
    </row>
    <row r="32" spans="4:22">
      <c r="D32" s="2">
        <v>23</v>
      </c>
      <c r="E32" s="2" t="s">
        <v>296</v>
      </c>
      <c r="F32" s="2" t="s">
        <v>297</v>
      </c>
      <c r="G32" s="2" t="s">
        <v>28</v>
      </c>
      <c r="H32" s="2" t="s">
        <v>34</v>
      </c>
      <c r="I32" s="2" t="s">
        <v>29</v>
      </c>
      <c r="J32" s="2" t="s">
        <v>298</v>
      </c>
      <c r="K32" s="2">
        <v>375000</v>
      </c>
      <c r="L32" s="2">
        <v>90000</v>
      </c>
      <c r="M32" s="2">
        <v>10000</v>
      </c>
      <c r="N32" s="2">
        <v>25000</v>
      </c>
      <c r="O32" s="2">
        <f t="shared" si="0"/>
        <v>500000</v>
      </c>
      <c r="P32" s="2" t="s">
        <v>199</v>
      </c>
      <c r="Q32" s="2" t="s">
        <v>200</v>
      </c>
      <c r="R32" s="2">
        <f t="shared" si="1"/>
        <v>90000</v>
      </c>
      <c r="S32" s="2">
        <f t="shared" si="1"/>
        <v>10000</v>
      </c>
      <c r="T32" s="2">
        <f t="shared" si="2"/>
        <v>100000</v>
      </c>
      <c r="U32" s="11">
        <v>40849</v>
      </c>
      <c r="V32" s="2"/>
    </row>
    <row r="33" spans="4:22">
      <c r="D33" s="2">
        <v>24</v>
      </c>
      <c r="E33" s="2" t="s">
        <v>299</v>
      </c>
      <c r="F33" s="2" t="s">
        <v>300</v>
      </c>
      <c r="G33" s="2" t="s">
        <v>28</v>
      </c>
      <c r="H33" s="2" t="s">
        <v>34</v>
      </c>
      <c r="I33" s="2" t="s">
        <v>29</v>
      </c>
      <c r="J33" s="2" t="s">
        <v>301</v>
      </c>
      <c r="K33" s="2">
        <v>150000</v>
      </c>
      <c r="L33" s="2">
        <v>30000</v>
      </c>
      <c r="M33" s="2">
        <v>10000</v>
      </c>
      <c r="N33" s="2">
        <v>10000</v>
      </c>
      <c r="O33" s="2">
        <f t="shared" si="0"/>
        <v>200000</v>
      </c>
      <c r="P33" s="2" t="s">
        <v>194</v>
      </c>
      <c r="Q33" s="2" t="s">
        <v>302</v>
      </c>
      <c r="R33" s="2">
        <f t="shared" si="1"/>
        <v>30000</v>
      </c>
      <c r="S33" s="2">
        <f t="shared" si="1"/>
        <v>10000</v>
      </c>
      <c r="T33" s="2">
        <f t="shared" si="2"/>
        <v>40000</v>
      </c>
      <c r="U33" s="11">
        <v>40866</v>
      </c>
      <c r="V33" s="2"/>
    </row>
    <row r="34" spans="4:22">
      <c r="D34" s="2">
        <v>25</v>
      </c>
      <c r="E34" s="2" t="s">
        <v>303</v>
      </c>
      <c r="F34" s="2" t="s">
        <v>304</v>
      </c>
      <c r="G34" s="2" t="s">
        <v>28</v>
      </c>
      <c r="H34" s="2" t="s">
        <v>34</v>
      </c>
      <c r="I34" s="2" t="s">
        <v>29</v>
      </c>
      <c r="J34" s="2" t="s">
        <v>54</v>
      </c>
      <c r="K34" s="2">
        <v>375000</v>
      </c>
      <c r="L34" s="2">
        <v>90000</v>
      </c>
      <c r="M34" s="2">
        <v>10000</v>
      </c>
      <c r="N34" s="2">
        <v>25000</v>
      </c>
      <c r="O34" s="2">
        <f t="shared" si="0"/>
        <v>500000</v>
      </c>
      <c r="P34" s="2" t="s">
        <v>305</v>
      </c>
      <c r="Q34" s="2" t="s">
        <v>306</v>
      </c>
      <c r="R34" s="2">
        <f t="shared" si="1"/>
        <v>90000</v>
      </c>
      <c r="S34" s="2">
        <f t="shared" si="1"/>
        <v>10000</v>
      </c>
      <c r="T34" s="2">
        <f t="shared" si="2"/>
        <v>100000</v>
      </c>
      <c r="U34" s="11">
        <v>40866</v>
      </c>
      <c r="V34" s="2"/>
    </row>
    <row r="35" spans="4:22">
      <c r="D35" s="2">
        <v>26</v>
      </c>
      <c r="E35" s="2" t="s">
        <v>307</v>
      </c>
      <c r="F35" s="2" t="s">
        <v>266</v>
      </c>
      <c r="G35" s="2" t="s">
        <v>28</v>
      </c>
      <c r="H35" s="2" t="s">
        <v>34</v>
      </c>
      <c r="I35" s="2" t="s">
        <v>29</v>
      </c>
      <c r="J35" s="2" t="s">
        <v>54</v>
      </c>
      <c r="K35" s="2">
        <v>150000</v>
      </c>
      <c r="L35" s="2">
        <v>30000</v>
      </c>
      <c r="M35" s="2">
        <v>10000</v>
      </c>
      <c r="N35" s="2">
        <v>10000</v>
      </c>
      <c r="O35" s="2">
        <f t="shared" si="0"/>
        <v>200000</v>
      </c>
      <c r="P35" s="2" t="s">
        <v>46</v>
      </c>
      <c r="Q35" s="2" t="s">
        <v>268</v>
      </c>
      <c r="R35" s="2">
        <f t="shared" si="1"/>
        <v>30000</v>
      </c>
      <c r="S35" s="2">
        <f t="shared" si="1"/>
        <v>10000</v>
      </c>
      <c r="T35" s="2">
        <f t="shared" si="2"/>
        <v>40000</v>
      </c>
      <c r="U35" s="11">
        <v>40866</v>
      </c>
      <c r="V35" s="2"/>
    </row>
    <row r="36" spans="4:22">
      <c r="D36" s="2">
        <v>27</v>
      </c>
      <c r="E36" s="2" t="s">
        <v>308</v>
      </c>
      <c r="F36" s="2" t="s">
        <v>309</v>
      </c>
      <c r="G36" s="2" t="s">
        <v>28</v>
      </c>
      <c r="H36" s="2" t="s">
        <v>34</v>
      </c>
      <c r="I36" s="2" t="s">
        <v>29</v>
      </c>
      <c r="J36" s="2" t="s">
        <v>295</v>
      </c>
      <c r="K36" s="2">
        <v>375000</v>
      </c>
      <c r="L36" s="2">
        <v>90000</v>
      </c>
      <c r="M36" s="2">
        <v>10000</v>
      </c>
      <c r="N36" s="2">
        <v>25000</v>
      </c>
      <c r="O36" s="2">
        <f t="shared" si="0"/>
        <v>500000</v>
      </c>
      <c r="P36" s="2" t="s">
        <v>46</v>
      </c>
      <c r="Q36" s="2" t="s">
        <v>185</v>
      </c>
      <c r="R36" s="2">
        <f t="shared" si="1"/>
        <v>90000</v>
      </c>
      <c r="S36" s="2">
        <f t="shared" si="1"/>
        <v>10000</v>
      </c>
      <c r="T36" s="2">
        <f t="shared" si="2"/>
        <v>100000</v>
      </c>
      <c r="U36" s="11">
        <v>40897</v>
      </c>
      <c r="V36" s="2"/>
    </row>
    <row r="37" spans="4:22">
      <c r="D37" s="2">
        <v>28</v>
      </c>
      <c r="E37" s="2" t="s">
        <v>310</v>
      </c>
      <c r="F37" s="2" t="s">
        <v>127</v>
      </c>
      <c r="G37" s="2" t="s">
        <v>28</v>
      </c>
      <c r="H37" s="2" t="s">
        <v>34</v>
      </c>
      <c r="I37" s="2" t="s">
        <v>29</v>
      </c>
      <c r="J37" s="2" t="s">
        <v>311</v>
      </c>
      <c r="K37" s="2">
        <v>375000</v>
      </c>
      <c r="L37" s="2">
        <v>90000</v>
      </c>
      <c r="M37" s="2">
        <v>10000</v>
      </c>
      <c r="N37" s="2">
        <v>25000</v>
      </c>
      <c r="O37" s="2">
        <f t="shared" si="0"/>
        <v>500000</v>
      </c>
      <c r="P37" s="2" t="s">
        <v>46</v>
      </c>
      <c r="Q37" s="2" t="s">
        <v>33</v>
      </c>
      <c r="R37" s="2">
        <f t="shared" si="1"/>
        <v>90000</v>
      </c>
      <c r="S37" s="2">
        <f t="shared" si="1"/>
        <v>10000</v>
      </c>
      <c r="T37" s="2">
        <f t="shared" si="2"/>
        <v>100000</v>
      </c>
      <c r="U37" s="11">
        <v>40911</v>
      </c>
      <c r="V37" s="2"/>
    </row>
    <row r="38" spans="4:22">
      <c r="D38" s="2">
        <v>29</v>
      </c>
      <c r="E38" s="2" t="s">
        <v>312</v>
      </c>
      <c r="F38" s="2" t="s">
        <v>313</v>
      </c>
      <c r="G38" s="2" t="s">
        <v>28</v>
      </c>
      <c r="H38" s="2" t="s">
        <v>34</v>
      </c>
      <c r="I38" s="2" t="s">
        <v>29</v>
      </c>
      <c r="J38" s="2" t="s">
        <v>298</v>
      </c>
      <c r="K38" s="2">
        <v>375000</v>
      </c>
      <c r="L38" s="2">
        <v>90000</v>
      </c>
      <c r="M38" s="2">
        <v>10000</v>
      </c>
      <c r="N38" s="2">
        <v>25000</v>
      </c>
      <c r="O38" s="2">
        <f t="shared" si="0"/>
        <v>500000</v>
      </c>
      <c r="P38" s="2" t="s">
        <v>263</v>
      </c>
      <c r="Q38" s="2" t="s">
        <v>28</v>
      </c>
      <c r="R38" s="2">
        <f t="shared" si="1"/>
        <v>90000</v>
      </c>
      <c r="S38" s="2">
        <f t="shared" si="1"/>
        <v>10000</v>
      </c>
      <c r="T38" s="2">
        <f t="shared" si="2"/>
        <v>100000</v>
      </c>
      <c r="U38" s="11">
        <v>40914</v>
      </c>
      <c r="V38" s="2"/>
    </row>
    <row r="39" spans="4:22">
      <c r="D39" s="2">
        <v>30</v>
      </c>
      <c r="E39" s="2" t="s">
        <v>314</v>
      </c>
      <c r="F39" s="2" t="s">
        <v>315</v>
      </c>
      <c r="G39" s="2" t="s">
        <v>28</v>
      </c>
      <c r="H39" s="2" t="s">
        <v>34</v>
      </c>
      <c r="I39" s="2" t="s">
        <v>29</v>
      </c>
      <c r="J39" s="2" t="s">
        <v>45</v>
      </c>
      <c r="K39" s="2">
        <v>75000</v>
      </c>
      <c r="L39" s="2">
        <v>10000</v>
      </c>
      <c r="M39" s="2">
        <v>10000</v>
      </c>
      <c r="N39" s="2">
        <v>5000</v>
      </c>
      <c r="O39" s="2">
        <f t="shared" si="0"/>
        <v>100000</v>
      </c>
      <c r="P39" s="2" t="s">
        <v>316</v>
      </c>
      <c r="Q39" s="2" t="s">
        <v>317</v>
      </c>
      <c r="R39" s="2">
        <f t="shared" si="1"/>
        <v>10000</v>
      </c>
      <c r="S39" s="2">
        <f t="shared" si="1"/>
        <v>10000</v>
      </c>
      <c r="T39" s="2">
        <f t="shared" si="2"/>
        <v>20000</v>
      </c>
      <c r="U39" s="11">
        <v>40939</v>
      </c>
      <c r="V39" s="2"/>
    </row>
    <row r="40" spans="4:22">
      <c r="D40" s="2">
        <v>31</v>
      </c>
      <c r="E40" s="2" t="s">
        <v>318</v>
      </c>
      <c r="F40" s="2" t="s">
        <v>266</v>
      </c>
      <c r="G40" s="2" t="s">
        <v>28</v>
      </c>
      <c r="H40" s="2" t="s">
        <v>34</v>
      </c>
      <c r="I40" s="2" t="s">
        <v>39</v>
      </c>
      <c r="J40" s="2" t="s">
        <v>54</v>
      </c>
      <c r="K40" s="2">
        <v>375000</v>
      </c>
      <c r="L40" s="2">
        <v>90000</v>
      </c>
      <c r="M40" s="2">
        <v>10000</v>
      </c>
      <c r="N40" s="2">
        <v>25000</v>
      </c>
      <c r="O40" s="2">
        <f t="shared" si="0"/>
        <v>500000</v>
      </c>
      <c r="P40" s="2" t="s">
        <v>46</v>
      </c>
      <c r="Q40" s="2" t="s">
        <v>268</v>
      </c>
      <c r="R40" s="2">
        <f t="shared" si="1"/>
        <v>90000</v>
      </c>
      <c r="S40" s="2">
        <f t="shared" si="1"/>
        <v>10000</v>
      </c>
      <c r="T40" s="2">
        <f t="shared" si="2"/>
        <v>100000</v>
      </c>
      <c r="U40" s="11">
        <v>40948</v>
      </c>
      <c r="V40" s="2"/>
    </row>
    <row r="41" spans="4:22">
      <c r="D41" s="2">
        <v>32</v>
      </c>
      <c r="E41" s="2" t="s">
        <v>319</v>
      </c>
      <c r="F41" s="2" t="s">
        <v>320</v>
      </c>
      <c r="G41" s="2" t="s">
        <v>28</v>
      </c>
      <c r="H41" s="2" t="s">
        <v>34</v>
      </c>
      <c r="I41" s="2" t="s">
        <v>39</v>
      </c>
      <c r="J41" s="2" t="s">
        <v>321</v>
      </c>
      <c r="K41" s="2">
        <v>112500</v>
      </c>
      <c r="L41" s="2">
        <v>20000</v>
      </c>
      <c r="M41" s="2">
        <v>10000</v>
      </c>
      <c r="N41" s="2">
        <v>7500</v>
      </c>
      <c r="O41" s="2">
        <f t="shared" si="0"/>
        <v>150000</v>
      </c>
      <c r="P41" s="2" t="s">
        <v>46</v>
      </c>
      <c r="Q41" s="2" t="s">
        <v>217</v>
      </c>
      <c r="R41" s="2">
        <f t="shared" si="1"/>
        <v>20000</v>
      </c>
      <c r="S41" s="2">
        <f t="shared" si="1"/>
        <v>10000</v>
      </c>
      <c r="T41" s="2">
        <f t="shared" si="2"/>
        <v>30000</v>
      </c>
      <c r="U41" s="11">
        <v>40999</v>
      </c>
      <c r="V41" s="2"/>
    </row>
    <row r="42" spans="4:22">
      <c r="D42" s="2">
        <v>33</v>
      </c>
      <c r="E42" s="2" t="s">
        <v>322</v>
      </c>
      <c r="F42" s="2" t="s">
        <v>323</v>
      </c>
      <c r="G42" s="2" t="s">
        <v>28</v>
      </c>
      <c r="H42" s="2" t="s">
        <v>34</v>
      </c>
      <c r="I42" s="2" t="s">
        <v>29</v>
      </c>
      <c r="J42" s="2" t="s">
        <v>64</v>
      </c>
      <c r="K42" s="2">
        <v>75000</v>
      </c>
      <c r="L42" s="2">
        <v>10000</v>
      </c>
      <c r="M42" s="2">
        <v>10000</v>
      </c>
      <c r="N42" s="2">
        <v>5000</v>
      </c>
      <c r="O42" s="2">
        <f t="shared" si="0"/>
        <v>100000</v>
      </c>
      <c r="P42" s="2" t="s">
        <v>305</v>
      </c>
      <c r="Q42" s="2" t="s">
        <v>28</v>
      </c>
      <c r="R42" s="2">
        <f t="shared" si="1"/>
        <v>10000</v>
      </c>
      <c r="S42" s="2">
        <f t="shared" si="1"/>
        <v>10000</v>
      </c>
      <c r="T42" s="2">
        <f t="shared" si="2"/>
        <v>20000</v>
      </c>
      <c r="U42" s="11">
        <v>40999</v>
      </c>
      <c r="V42" s="2"/>
    </row>
    <row r="43" spans="4:22">
      <c r="D43" s="2">
        <v>34</v>
      </c>
      <c r="E43" s="2" t="s">
        <v>324</v>
      </c>
      <c r="F43" s="2" t="s">
        <v>325</v>
      </c>
      <c r="G43" s="2" t="s">
        <v>28</v>
      </c>
      <c r="H43" s="2" t="s">
        <v>34</v>
      </c>
      <c r="I43" s="2" t="s">
        <v>39</v>
      </c>
      <c r="J43" s="2" t="s">
        <v>326</v>
      </c>
      <c r="K43" s="2">
        <v>75000</v>
      </c>
      <c r="L43" s="2">
        <v>10000</v>
      </c>
      <c r="M43" s="2">
        <v>10000</v>
      </c>
      <c r="N43" s="2">
        <v>5000</v>
      </c>
      <c r="O43" s="2">
        <f t="shared" si="0"/>
        <v>100000</v>
      </c>
      <c r="P43" s="2" t="s">
        <v>194</v>
      </c>
      <c r="Q43" s="2" t="s">
        <v>327</v>
      </c>
      <c r="R43" s="2">
        <f t="shared" si="1"/>
        <v>10000</v>
      </c>
      <c r="S43" s="2">
        <f t="shared" si="1"/>
        <v>10000</v>
      </c>
      <c r="T43" s="2">
        <f t="shared" si="2"/>
        <v>20000</v>
      </c>
      <c r="U43" s="11">
        <v>40999</v>
      </c>
      <c r="V43" s="2"/>
    </row>
    <row r="44" spans="4:22">
      <c r="D44" s="2">
        <v>35</v>
      </c>
      <c r="E44" s="2" t="s">
        <v>328</v>
      </c>
      <c r="F44" s="2" t="s">
        <v>110</v>
      </c>
      <c r="G44" s="2" t="s">
        <v>28</v>
      </c>
      <c r="H44" s="2" t="s">
        <v>34</v>
      </c>
      <c r="I44" s="2" t="s">
        <v>29</v>
      </c>
      <c r="J44" s="2" t="s">
        <v>120</v>
      </c>
      <c r="K44" s="2">
        <v>150000</v>
      </c>
      <c r="L44" s="2">
        <v>30000</v>
      </c>
      <c r="M44" s="2">
        <v>10000</v>
      </c>
      <c r="N44" s="2">
        <v>10000</v>
      </c>
      <c r="O44" s="2">
        <f>K44+L44+M44+N44</f>
        <v>200000</v>
      </c>
      <c r="P44" s="2" t="s">
        <v>55</v>
      </c>
      <c r="Q44" s="2" t="s">
        <v>56</v>
      </c>
      <c r="R44" s="2">
        <f t="shared" si="1"/>
        <v>30000</v>
      </c>
      <c r="S44" s="2">
        <f t="shared" si="1"/>
        <v>10000</v>
      </c>
      <c r="T44" s="2">
        <f t="shared" si="2"/>
        <v>40000</v>
      </c>
      <c r="U44" s="11">
        <v>40999</v>
      </c>
      <c r="V44" s="2"/>
    </row>
    <row r="45" spans="4:22">
      <c r="D45" s="2">
        <v>36</v>
      </c>
      <c r="E45" s="2" t="s">
        <v>329</v>
      </c>
      <c r="F45" s="2" t="s">
        <v>330</v>
      </c>
      <c r="G45" s="2" t="s">
        <v>28</v>
      </c>
      <c r="H45" s="2" t="s">
        <v>34</v>
      </c>
      <c r="I45" s="2" t="s">
        <v>29</v>
      </c>
      <c r="J45" s="2" t="s">
        <v>45</v>
      </c>
      <c r="K45" s="2">
        <v>150000</v>
      </c>
      <c r="L45" s="2">
        <v>30000</v>
      </c>
      <c r="M45" s="2">
        <v>10000</v>
      </c>
      <c r="N45" s="2">
        <v>10000</v>
      </c>
      <c r="O45" s="2">
        <f t="shared" si="0"/>
        <v>200000</v>
      </c>
      <c r="P45" s="2" t="s">
        <v>46</v>
      </c>
      <c r="Q45" s="2" t="s">
        <v>115</v>
      </c>
      <c r="R45" s="2">
        <f t="shared" si="1"/>
        <v>30000</v>
      </c>
      <c r="S45" s="2">
        <f t="shared" si="1"/>
        <v>10000</v>
      </c>
      <c r="T45" s="2">
        <f t="shared" si="2"/>
        <v>40000</v>
      </c>
      <c r="U45" s="11">
        <v>40999</v>
      </c>
      <c r="V45" s="2"/>
    </row>
    <row r="46" spans="4:22">
      <c r="D46" s="2">
        <v>37</v>
      </c>
      <c r="E46" s="2" t="s">
        <v>331</v>
      </c>
      <c r="F46" s="2" t="s">
        <v>332</v>
      </c>
      <c r="G46" s="2" t="s">
        <v>28</v>
      </c>
      <c r="H46" s="2" t="s">
        <v>34</v>
      </c>
      <c r="I46" s="2" t="s">
        <v>39</v>
      </c>
      <c r="J46" s="2" t="s">
        <v>64</v>
      </c>
      <c r="K46" s="2">
        <v>150000</v>
      </c>
      <c r="L46" s="2">
        <v>30000</v>
      </c>
      <c r="M46" s="2">
        <v>10000</v>
      </c>
      <c r="N46" s="2">
        <v>10000</v>
      </c>
      <c r="O46" s="2">
        <f t="shared" si="0"/>
        <v>200000</v>
      </c>
      <c r="P46" s="2" t="s">
        <v>46</v>
      </c>
      <c r="Q46" s="2" t="s">
        <v>333</v>
      </c>
      <c r="R46" s="2">
        <f t="shared" si="1"/>
        <v>30000</v>
      </c>
      <c r="S46" s="2">
        <f t="shared" si="1"/>
        <v>10000</v>
      </c>
      <c r="T46" s="2">
        <f t="shared" si="2"/>
        <v>40000</v>
      </c>
      <c r="U46" s="11">
        <v>40999</v>
      </c>
      <c r="V46" s="2"/>
    </row>
    <row r="47" spans="4:22">
      <c r="D47" s="2">
        <v>38</v>
      </c>
      <c r="E47" s="2" t="s">
        <v>334</v>
      </c>
      <c r="F47" s="2" t="s">
        <v>335</v>
      </c>
      <c r="G47" s="2" t="s">
        <v>28</v>
      </c>
      <c r="H47" s="2" t="s">
        <v>34</v>
      </c>
      <c r="I47" s="2" t="s">
        <v>29</v>
      </c>
      <c r="J47" s="2" t="s">
        <v>336</v>
      </c>
      <c r="K47" s="2">
        <v>165000</v>
      </c>
      <c r="L47" s="2">
        <v>34000</v>
      </c>
      <c r="M47" s="2">
        <v>10000</v>
      </c>
      <c r="N47" s="2">
        <v>11000</v>
      </c>
      <c r="O47" s="2">
        <f t="shared" si="0"/>
        <v>220000</v>
      </c>
      <c r="P47" s="2" t="s">
        <v>86</v>
      </c>
      <c r="Q47" s="2" t="s">
        <v>302</v>
      </c>
      <c r="R47" s="2">
        <f t="shared" si="1"/>
        <v>34000</v>
      </c>
      <c r="S47" s="2">
        <f t="shared" si="1"/>
        <v>10000</v>
      </c>
      <c r="T47" s="2">
        <f t="shared" si="2"/>
        <v>44000</v>
      </c>
      <c r="U47" s="11">
        <v>40999</v>
      </c>
      <c r="V47" s="2"/>
    </row>
    <row r="48" spans="4:22">
      <c r="D48" s="2">
        <v>39</v>
      </c>
      <c r="E48" s="2" t="s">
        <v>337</v>
      </c>
      <c r="F48" s="2" t="s">
        <v>338</v>
      </c>
      <c r="G48" s="2" t="s">
        <v>28</v>
      </c>
      <c r="H48" s="2" t="s">
        <v>34</v>
      </c>
      <c r="I48" s="2" t="s">
        <v>29</v>
      </c>
      <c r="J48" s="2" t="s">
        <v>45</v>
      </c>
      <c r="K48" s="2">
        <v>75000</v>
      </c>
      <c r="L48" s="2">
        <v>10000</v>
      </c>
      <c r="M48" s="2">
        <v>10000</v>
      </c>
      <c r="N48" s="2">
        <v>5000</v>
      </c>
      <c r="O48" s="2">
        <f t="shared" si="0"/>
        <v>100000</v>
      </c>
      <c r="P48" s="2" t="s">
        <v>46</v>
      </c>
      <c r="Q48" s="2" t="s">
        <v>268</v>
      </c>
      <c r="R48" s="2">
        <f t="shared" si="1"/>
        <v>10000</v>
      </c>
      <c r="S48" s="2">
        <f t="shared" si="1"/>
        <v>10000</v>
      </c>
      <c r="T48" s="2">
        <f t="shared" si="2"/>
        <v>20000</v>
      </c>
      <c r="U48" s="11">
        <v>40999</v>
      </c>
      <c r="V48" s="2"/>
    </row>
    <row r="49" spans="4:22">
      <c r="D49" s="2">
        <v>40</v>
      </c>
      <c r="E49" s="2" t="s">
        <v>339</v>
      </c>
      <c r="F49" s="2" t="s">
        <v>338</v>
      </c>
      <c r="G49" s="2" t="s">
        <v>28</v>
      </c>
      <c r="H49" s="2" t="s">
        <v>34</v>
      </c>
      <c r="I49" s="2" t="s">
        <v>29</v>
      </c>
      <c r="J49" s="2" t="s">
        <v>54</v>
      </c>
      <c r="K49" s="2">
        <v>150000</v>
      </c>
      <c r="L49" s="2">
        <v>30000</v>
      </c>
      <c r="M49" s="2">
        <v>10000</v>
      </c>
      <c r="N49" s="2">
        <v>10000</v>
      </c>
      <c r="O49" s="2">
        <f t="shared" si="0"/>
        <v>200000</v>
      </c>
      <c r="P49" s="2" t="s">
        <v>46</v>
      </c>
      <c r="Q49" s="2" t="s">
        <v>268</v>
      </c>
      <c r="R49" s="2">
        <f t="shared" si="1"/>
        <v>30000</v>
      </c>
      <c r="S49" s="2">
        <f t="shared" si="1"/>
        <v>10000</v>
      </c>
      <c r="T49" s="2">
        <f t="shared" si="2"/>
        <v>40000</v>
      </c>
      <c r="U49" s="11">
        <v>40999</v>
      </c>
      <c r="V49" s="2"/>
    </row>
    <row r="50" spans="4:22">
      <c r="D50" s="2">
        <v>41</v>
      </c>
      <c r="E50" s="2" t="s">
        <v>340</v>
      </c>
      <c r="F50" s="2" t="s">
        <v>341</v>
      </c>
      <c r="G50" s="2" t="s">
        <v>28</v>
      </c>
      <c r="H50" s="2" t="s">
        <v>34</v>
      </c>
      <c r="I50" s="2" t="s">
        <v>29</v>
      </c>
      <c r="J50" s="2" t="s">
        <v>45</v>
      </c>
      <c r="K50" s="2">
        <v>112500</v>
      </c>
      <c r="L50" s="2">
        <v>20000</v>
      </c>
      <c r="M50" s="2">
        <v>10000</v>
      </c>
      <c r="N50" s="2">
        <v>7500</v>
      </c>
      <c r="O50" s="2">
        <f t="shared" si="0"/>
        <v>150000</v>
      </c>
      <c r="P50" s="2" t="s">
        <v>46</v>
      </c>
      <c r="Q50" s="2" t="s">
        <v>115</v>
      </c>
      <c r="R50" s="2">
        <f t="shared" si="1"/>
        <v>20000</v>
      </c>
      <c r="S50" s="2">
        <f t="shared" si="1"/>
        <v>10000</v>
      </c>
      <c r="T50" s="2">
        <f t="shared" si="2"/>
        <v>30000</v>
      </c>
      <c r="U50" s="11">
        <v>40999</v>
      </c>
      <c r="V50" s="2"/>
    </row>
  </sheetData>
  <mergeCells count="2">
    <mergeCell ref="K5:O5"/>
    <mergeCell ref="R5:T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C2:V43"/>
  <sheetViews>
    <sheetView workbookViewId="0">
      <selection activeCell="A9" sqref="A9:XFD10"/>
    </sheetView>
  </sheetViews>
  <sheetFormatPr defaultRowHeight="15"/>
  <sheetData>
    <row r="2" spans="3:22" ht="18">
      <c r="C2" s="1"/>
      <c r="D2" s="3"/>
      <c r="E2" s="3"/>
      <c r="F2" s="3"/>
      <c r="G2" s="4" t="s">
        <v>0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1"/>
      <c r="V2" s="1"/>
    </row>
    <row r="3" spans="3:22" ht="15.75">
      <c r="C3" s="1"/>
      <c r="D3" s="3"/>
      <c r="E3" s="3"/>
      <c r="F3" s="3" t="s">
        <v>23</v>
      </c>
      <c r="G3" s="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 t="s">
        <v>22</v>
      </c>
      <c r="T3" s="3"/>
      <c r="U3" s="1"/>
      <c r="V3" s="1"/>
    </row>
    <row r="4" spans="3:22">
      <c r="C4" s="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"/>
      <c r="V4" s="1"/>
    </row>
    <row r="5" spans="3:22">
      <c r="C5" s="1"/>
      <c r="D5" s="7" t="s">
        <v>1</v>
      </c>
      <c r="E5" s="7" t="s">
        <v>2</v>
      </c>
      <c r="F5" s="7" t="s">
        <v>3</v>
      </c>
      <c r="G5" s="7" t="s">
        <v>4</v>
      </c>
      <c r="H5" s="7" t="s">
        <v>5</v>
      </c>
      <c r="I5" s="7" t="s">
        <v>6</v>
      </c>
      <c r="J5" s="7" t="s">
        <v>7</v>
      </c>
      <c r="K5" s="32" t="s">
        <v>8</v>
      </c>
      <c r="L5" s="32"/>
      <c r="M5" s="32"/>
      <c r="N5" s="32"/>
      <c r="O5" s="32"/>
      <c r="P5" s="7" t="s">
        <v>16</v>
      </c>
      <c r="Q5" s="7" t="s">
        <v>17</v>
      </c>
      <c r="R5" s="32" t="s">
        <v>18</v>
      </c>
      <c r="S5" s="32"/>
      <c r="T5" s="32"/>
      <c r="U5" s="30" t="s">
        <v>19</v>
      </c>
      <c r="V5" s="7" t="s">
        <v>21</v>
      </c>
    </row>
    <row r="6" spans="3:22">
      <c r="C6" s="1"/>
      <c r="D6" s="8"/>
      <c r="E6" s="8"/>
      <c r="F6" s="8"/>
      <c r="G6" s="8"/>
      <c r="H6" s="8"/>
      <c r="I6" s="8"/>
      <c r="J6" s="8"/>
      <c r="K6" s="30" t="s">
        <v>9</v>
      </c>
      <c r="L6" s="30" t="s">
        <v>10</v>
      </c>
      <c r="M6" s="30" t="s">
        <v>11</v>
      </c>
      <c r="N6" s="30" t="s">
        <v>12</v>
      </c>
      <c r="O6" s="30" t="s">
        <v>14</v>
      </c>
      <c r="P6" s="8"/>
      <c r="Q6" s="8"/>
      <c r="R6" s="30" t="s">
        <v>10</v>
      </c>
      <c r="S6" s="30" t="s">
        <v>11</v>
      </c>
      <c r="T6" s="30" t="s">
        <v>14</v>
      </c>
      <c r="U6" s="30" t="s">
        <v>20</v>
      </c>
      <c r="V6" s="8"/>
    </row>
    <row r="7" spans="3:22">
      <c r="C7" s="1"/>
      <c r="D7" s="9"/>
      <c r="E7" s="9"/>
      <c r="F7" s="9"/>
      <c r="G7" s="9"/>
      <c r="H7" s="9"/>
      <c r="I7" s="9"/>
      <c r="J7" s="9"/>
      <c r="K7" s="30"/>
      <c r="L7" s="30"/>
      <c r="M7" s="30"/>
      <c r="N7" s="30" t="s">
        <v>13</v>
      </c>
      <c r="O7" s="30" t="s">
        <v>15</v>
      </c>
      <c r="P7" s="9"/>
      <c r="Q7" s="9"/>
      <c r="R7" s="30" t="s">
        <v>15</v>
      </c>
      <c r="S7" s="30" t="s">
        <v>15</v>
      </c>
      <c r="T7" s="30" t="s">
        <v>15</v>
      </c>
      <c r="U7" s="30"/>
      <c r="V7" s="9"/>
    </row>
    <row r="8" spans="3:22">
      <c r="C8" s="1"/>
      <c r="D8" s="30">
        <v>1</v>
      </c>
      <c r="E8" s="30">
        <v>2</v>
      </c>
      <c r="F8" s="30">
        <v>3</v>
      </c>
      <c r="G8" s="30">
        <v>4</v>
      </c>
      <c r="H8" s="30">
        <v>5</v>
      </c>
      <c r="I8" s="30">
        <v>6</v>
      </c>
      <c r="J8" s="30">
        <v>7</v>
      </c>
      <c r="K8" s="30">
        <v>8</v>
      </c>
      <c r="L8" s="30">
        <v>9</v>
      </c>
      <c r="M8" s="30">
        <v>10</v>
      </c>
      <c r="N8" s="30">
        <v>11</v>
      </c>
      <c r="O8" s="30">
        <v>12</v>
      </c>
      <c r="P8" s="30">
        <v>13</v>
      </c>
      <c r="Q8" s="30">
        <v>14</v>
      </c>
      <c r="R8" s="30">
        <v>15</v>
      </c>
      <c r="S8" s="30">
        <v>16</v>
      </c>
      <c r="T8" s="30">
        <v>17</v>
      </c>
      <c r="U8" s="30">
        <v>18</v>
      </c>
      <c r="V8" s="30">
        <v>19</v>
      </c>
    </row>
    <row r="9" spans="3:22">
      <c r="D9" s="2"/>
      <c r="E9" s="12" t="s">
        <v>342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3:22">
      <c r="D10" s="2">
        <v>1</v>
      </c>
      <c r="E10" s="2" t="s">
        <v>343</v>
      </c>
      <c r="F10" s="2" t="s">
        <v>344</v>
      </c>
      <c r="G10" s="2" t="s">
        <v>28</v>
      </c>
      <c r="H10" s="2" t="s">
        <v>34</v>
      </c>
      <c r="I10" s="2" t="s">
        <v>29</v>
      </c>
      <c r="J10" s="2" t="s">
        <v>345</v>
      </c>
      <c r="K10" s="2">
        <v>225000</v>
      </c>
      <c r="L10" s="2">
        <v>50000</v>
      </c>
      <c r="M10" s="2">
        <v>10000</v>
      </c>
      <c r="N10" s="2">
        <v>15000</v>
      </c>
      <c r="O10" s="2">
        <f t="shared" ref="O10:O43" si="0">K10+L10+M10+N10</f>
        <v>300000</v>
      </c>
      <c r="P10" s="2" t="s">
        <v>46</v>
      </c>
      <c r="Q10" s="2" t="s">
        <v>268</v>
      </c>
      <c r="R10" s="2">
        <f t="shared" ref="R10:S25" si="1">L10</f>
        <v>50000</v>
      </c>
      <c r="S10" s="2">
        <f t="shared" si="1"/>
        <v>10000</v>
      </c>
      <c r="T10" s="2">
        <f t="shared" ref="T10:T43" si="2">R10+S10</f>
        <v>60000</v>
      </c>
      <c r="U10" s="11">
        <v>41040</v>
      </c>
      <c r="V10" s="2"/>
    </row>
    <row r="11" spans="3:22">
      <c r="D11" s="2">
        <v>2</v>
      </c>
      <c r="E11" s="2" t="s">
        <v>346</v>
      </c>
      <c r="F11" s="2" t="s">
        <v>347</v>
      </c>
      <c r="G11" s="2" t="s">
        <v>28</v>
      </c>
      <c r="H11" s="2" t="s">
        <v>34</v>
      </c>
      <c r="I11" s="2" t="s">
        <v>29</v>
      </c>
      <c r="J11" s="2" t="s">
        <v>348</v>
      </c>
      <c r="K11" s="2">
        <v>150000</v>
      </c>
      <c r="L11" s="2">
        <v>30000</v>
      </c>
      <c r="M11" s="2">
        <v>10000</v>
      </c>
      <c r="N11" s="2">
        <v>10000</v>
      </c>
      <c r="O11" s="2">
        <f t="shared" si="0"/>
        <v>200000</v>
      </c>
      <c r="P11" s="2" t="s">
        <v>194</v>
      </c>
      <c r="Q11" s="2" t="s">
        <v>349</v>
      </c>
      <c r="R11" s="2">
        <f t="shared" si="1"/>
        <v>30000</v>
      </c>
      <c r="S11" s="2">
        <f t="shared" si="1"/>
        <v>10000</v>
      </c>
      <c r="T11" s="2">
        <f t="shared" si="2"/>
        <v>40000</v>
      </c>
      <c r="U11" s="11">
        <v>41078</v>
      </c>
      <c r="V11" s="2"/>
    </row>
    <row r="12" spans="3:22">
      <c r="D12" s="2">
        <v>3</v>
      </c>
      <c r="E12" s="2" t="s">
        <v>350</v>
      </c>
      <c r="F12" s="2" t="s">
        <v>344</v>
      </c>
      <c r="G12" s="2" t="s">
        <v>28</v>
      </c>
      <c r="H12" s="2" t="s">
        <v>34</v>
      </c>
      <c r="I12" s="2" t="s">
        <v>29</v>
      </c>
      <c r="J12" s="2" t="s">
        <v>45</v>
      </c>
      <c r="K12" s="2">
        <v>225000</v>
      </c>
      <c r="L12" s="2">
        <v>50000</v>
      </c>
      <c r="M12" s="2">
        <v>10000</v>
      </c>
      <c r="N12" s="2">
        <v>15000</v>
      </c>
      <c r="O12" s="2">
        <f t="shared" si="0"/>
        <v>300000</v>
      </c>
      <c r="P12" s="2" t="s">
        <v>46</v>
      </c>
      <c r="Q12" s="2" t="s">
        <v>268</v>
      </c>
      <c r="R12" s="2">
        <f t="shared" si="1"/>
        <v>50000</v>
      </c>
      <c r="S12" s="2">
        <f t="shared" si="1"/>
        <v>10000</v>
      </c>
      <c r="T12" s="2">
        <f t="shared" si="2"/>
        <v>60000</v>
      </c>
      <c r="U12" s="11">
        <v>41095</v>
      </c>
      <c r="V12" s="2"/>
    </row>
    <row r="13" spans="3:22">
      <c r="D13" s="2">
        <v>4</v>
      </c>
      <c r="E13" s="2" t="s">
        <v>351</v>
      </c>
      <c r="F13" s="2" t="s">
        <v>352</v>
      </c>
      <c r="G13" s="2" t="s">
        <v>28</v>
      </c>
      <c r="H13" s="2" t="s">
        <v>34</v>
      </c>
      <c r="I13" s="2" t="s">
        <v>39</v>
      </c>
      <c r="J13" s="2" t="s">
        <v>348</v>
      </c>
      <c r="K13" s="2">
        <v>375000</v>
      </c>
      <c r="L13" s="2">
        <v>90000</v>
      </c>
      <c r="M13" s="2">
        <v>10000</v>
      </c>
      <c r="N13" s="2">
        <v>25000</v>
      </c>
      <c r="O13" s="2">
        <f t="shared" si="0"/>
        <v>500000</v>
      </c>
      <c r="P13" s="2" t="s">
        <v>168</v>
      </c>
      <c r="Q13" s="2" t="s">
        <v>185</v>
      </c>
      <c r="R13" s="2">
        <f t="shared" si="1"/>
        <v>90000</v>
      </c>
      <c r="S13" s="2">
        <f t="shared" si="1"/>
        <v>10000</v>
      </c>
      <c r="T13" s="2">
        <f t="shared" si="2"/>
        <v>100000</v>
      </c>
      <c r="U13" s="11">
        <v>41135</v>
      </c>
      <c r="V13" s="2"/>
    </row>
    <row r="14" spans="3:22">
      <c r="D14" s="2">
        <v>5</v>
      </c>
      <c r="E14" s="2" t="s">
        <v>353</v>
      </c>
      <c r="F14" s="2" t="s">
        <v>354</v>
      </c>
      <c r="G14" s="2" t="s">
        <v>28</v>
      </c>
      <c r="H14" s="2" t="s">
        <v>34</v>
      </c>
      <c r="I14" s="2" t="s">
        <v>29</v>
      </c>
      <c r="J14" s="2" t="s">
        <v>355</v>
      </c>
      <c r="K14" s="2">
        <v>375000</v>
      </c>
      <c r="L14" s="2">
        <v>90000</v>
      </c>
      <c r="M14" s="2">
        <v>10000</v>
      </c>
      <c r="N14" s="2">
        <v>25000</v>
      </c>
      <c r="O14" s="2">
        <f t="shared" si="0"/>
        <v>500000</v>
      </c>
      <c r="P14" s="2" t="s">
        <v>356</v>
      </c>
      <c r="Q14" s="2" t="s">
        <v>357</v>
      </c>
      <c r="R14" s="2">
        <f t="shared" si="1"/>
        <v>90000</v>
      </c>
      <c r="S14" s="2">
        <f t="shared" si="1"/>
        <v>10000</v>
      </c>
      <c r="T14" s="2">
        <f t="shared" si="2"/>
        <v>100000</v>
      </c>
      <c r="U14" s="11">
        <v>41169</v>
      </c>
      <c r="V14" s="2"/>
    </row>
    <row r="15" spans="3:22">
      <c r="D15" s="2">
        <v>6</v>
      </c>
      <c r="E15" s="2" t="s">
        <v>362</v>
      </c>
      <c r="F15" s="2" t="s">
        <v>208</v>
      </c>
      <c r="G15" s="2" t="s">
        <v>28</v>
      </c>
      <c r="H15" s="2" t="s">
        <v>34</v>
      </c>
      <c r="I15" s="2" t="s">
        <v>29</v>
      </c>
      <c r="J15" s="2" t="s">
        <v>45</v>
      </c>
      <c r="K15" s="2">
        <v>225000</v>
      </c>
      <c r="L15" s="2">
        <v>50000</v>
      </c>
      <c r="M15" s="2">
        <v>10000</v>
      </c>
      <c r="N15" s="2">
        <v>15000</v>
      </c>
      <c r="O15" s="2">
        <f t="shared" si="0"/>
        <v>300000</v>
      </c>
      <c r="P15" s="2" t="s">
        <v>46</v>
      </c>
      <c r="Q15" s="2" t="s">
        <v>217</v>
      </c>
      <c r="R15" s="2">
        <f t="shared" si="1"/>
        <v>50000</v>
      </c>
      <c r="S15" s="2">
        <f t="shared" si="1"/>
        <v>10000</v>
      </c>
      <c r="T15" s="2">
        <f t="shared" si="2"/>
        <v>60000</v>
      </c>
      <c r="U15" s="11">
        <v>41205</v>
      </c>
      <c r="V15" s="2"/>
    </row>
    <row r="16" spans="3:22">
      <c r="D16" s="2">
        <v>7</v>
      </c>
      <c r="E16" s="2" t="s">
        <v>363</v>
      </c>
      <c r="F16" s="2" t="s">
        <v>364</v>
      </c>
      <c r="G16" s="2" t="s">
        <v>28</v>
      </c>
      <c r="H16" s="2" t="s">
        <v>34</v>
      </c>
      <c r="I16" s="2" t="s">
        <v>29</v>
      </c>
      <c r="J16" s="2" t="s">
        <v>206</v>
      </c>
      <c r="K16" s="2">
        <v>262500</v>
      </c>
      <c r="L16" s="2">
        <v>60000</v>
      </c>
      <c r="M16" s="2">
        <v>10000</v>
      </c>
      <c r="N16" s="2">
        <v>17500</v>
      </c>
      <c r="O16" s="2">
        <f t="shared" si="0"/>
        <v>350000</v>
      </c>
      <c r="P16" s="2" t="s">
        <v>30</v>
      </c>
      <c r="Q16" s="2" t="s">
        <v>365</v>
      </c>
      <c r="R16" s="2">
        <f t="shared" si="1"/>
        <v>60000</v>
      </c>
      <c r="S16" s="2">
        <f t="shared" si="1"/>
        <v>10000</v>
      </c>
      <c r="T16" s="2">
        <f t="shared" si="2"/>
        <v>70000</v>
      </c>
      <c r="U16" s="11">
        <v>41212</v>
      </c>
      <c r="V16" s="2"/>
    </row>
    <row r="17" spans="4:22">
      <c r="D17" s="2">
        <v>8</v>
      </c>
      <c r="E17" s="2" t="s">
        <v>366</v>
      </c>
      <c r="F17" s="2" t="s">
        <v>367</v>
      </c>
      <c r="G17" s="2" t="s">
        <v>28</v>
      </c>
      <c r="H17" s="2" t="s">
        <v>34</v>
      </c>
      <c r="I17" s="2" t="s">
        <v>29</v>
      </c>
      <c r="J17" s="2" t="s">
        <v>336</v>
      </c>
      <c r="K17" s="2">
        <v>75000</v>
      </c>
      <c r="L17" s="2">
        <v>10000</v>
      </c>
      <c r="M17" s="2">
        <v>10000</v>
      </c>
      <c r="N17" s="2">
        <v>5000</v>
      </c>
      <c r="O17" s="2">
        <f>K17+L17+M17+N17</f>
        <v>100000</v>
      </c>
      <c r="P17" s="2" t="s">
        <v>194</v>
      </c>
      <c r="Q17" s="2" t="s">
        <v>250</v>
      </c>
      <c r="R17" s="2">
        <f t="shared" si="1"/>
        <v>10000</v>
      </c>
      <c r="S17" s="2">
        <f t="shared" si="1"/>
        <v>10000</v>
      </c>
      <c r="T17" s="2">
        <f t="shared" si="2"/>
        <v>20000</v>
      </c>
      <c r="U17" s="11">
        <v>41219</v>
      </c>
      <c r="V17" s="2"/>
    </row>
    <row r="18" spans="4:22">
      <c r="D18" s="2">
        <v>9</v>
      </c>
      <c r="E18" s="2" t="s">
        <v>368</v>
      </c>
      <c r="F18" s="2" t="s">
        <v>369</v>
      </c>
      <c r="G18" s="2" t="s">
        <v>28</v>
      </c>
      <c r="H18" s="2" t="s">
        <v>34</v>
      </c>
      <c r="I18" s="2" t="s">
        <v>29</v>
      </c>
      <c r="J18" s="2" t="s">
        <v>45</v>
      </c>
      <c r="K18" s="2">
        <v>90000</v>
      </c>
      <c r="L18" s="2">
        <v>14000</v>
      </c>
      <c r="M18" s="2">
        <v>10000</v>
      </c>
      <c r="N18" s="2">
        <v>6000</v>
      </c>
      <c r="O18" s="2">
        <f t="shared" si="0"/>
        <v>120000</v>
      </c>
      <c r="P18" s="2" t="s">
        <v>46</v>
      </c>
      <c r="Q18" s="2" t="s">
        <v>306</v>
      </c>
      <c r="R18" s="2">
        <f t="shared" si="1"/>
        <v>14000</v>
      </c>
      <c r="S18" s="2">
        <f t="shared" si="1"/>
        <v>10000</v>
      </c>
      <c r="T18" s="2">
        <f t="shared" si="2"/>
        <v>24000</v>
      </c>
      <c r="U18" s="11">
        <v>41219</v>
      </c>
      <c r="V18" s="2"/>
    </row>
    <row r="19" spans="4:22">
      <c r="D19" s="2">
        <v>10</v>
      </c>
      <c r="E19" s="2" t="s">
        <v>370</v>
      </c>
      <c r="F19" s="2" t="s">
        <v>266</v>
      </c>
      <c r="G19" s="2" t="s">
        <v>28</v>
      </c>
      <c r="H19" s="2" t="s">
        <v>34</v>
      </c>
      <c r="I19" s="2" t="s">
        <v>29</v>
      </c>
      <c r="J19" s="2" t="s">
        <v>45</v>
      </c>
      <c r="K19" s="2">
        <v>375000</v>
      </c>
      <c r="L19" s="2">
        <v>90000</v>
      </c>
      <c r="M19" s="2">
        <v>10000</v>
      </c>
      <c r="N19" s="2">
        <v>25000</v>
      </c>
      <c r="O19" s="2">
        <f t="shared" si="0"/>
        <v>500000</v>
      </c>
      <c r="P19" s="2" t="s">
        <v>46</v>
      </c>
      <c r="Q19" s="2" t="s">
        <v>268</v>
      </c>
      <c r="R19" s="2">
        <f t="shared" si="1"/>
        <v>90000</v>
      </c>
      <c r="S19" s="2">
        <f t="shared" si="1"/>
        <v>10000</v>
      </c>
      <c r="T19" s="2">
        <f t="shared" si="2"/>
        <v>100000</v>
      </c>
      <c r="U19" s="11">
        <v>41232</v>
      </c>
      <c r="V19" s="2"/>
    </row>
    <row r="20" spans="4:22">
      <c r="D20" s="2">
        <v>11</v>
      </c>
      <c r="E20" s="2" t="s">
        <v>371</v>
      </c>
      <c r="F20" s="2" t="s">
        <v>372</v>
      </c>
      <c r="G20" s="2" t="s">
        <v>28</v>
      </c>
      <c r="H20" s="2" t="s">
        <v>34</v>
      </c>
      <c r="I20" s="2" t="s">
        <v>29</v>
      </c>
      <c r="J20" s="2" t="s">
        <v>373</v>
      </c>
      <c r="K20" s="2">
        <v>75000</v>
      </c>
      <c r="L20" s="2">
        <v>10000</v>
      </c>
      <c r="M20" s="2">
        <v>10000</v>
      </c>
      <c r="N20" s="2">
        <v>5000</v>
      </c>
      <c r="O20" s="2">
        <f t="shared" si="0"/>
        <v>100000</v>
      </c>
      <c r="P20" s="2" t="s">
        <v>46</v>
      </c>
      <c r="Q20" s="2" t="s">
        <v>374</v>
      </c>
      <c r="R20" s="2">
        <f t="shared" si="1"/>
        <v>10000</v>
      </c>
      <c r="S20" s="2">
        <f t="shared" si="1"/>
        <v>10000</v>
      </c>
      <c r="T20" s="2">
        <f t="shared" si="2"/>
        <v>20000</v>
      </c>
      <c r="U20" s="11">
        <v>41243</v>
      </c>
      <c r="V20" s="2"/>
    </row>
    <row r="21" spans="4:22">
      <c r="D21" s="2">
        <v>12</v>
      </c>
      <c r="E21" s="2" t="s">
        <v>375</v>
      </c>
      <c r="F21" s="2" t="s">
        <v>376</v>
      </c>
      <c r="G21" s="2" t="s">
        <v>28</v>
      </c>
      <c r="H21" s="2" t="s">
        <v>34</v>
      </c>
      <c r="I21" s="2" t="s">
        <v>39</v>
      </c>
      <c r="J21" s="2" t="s">
        <v>377</v>
      </c>
      <c r="K21" s="2">
        <v>112500</v>
      </c>
      <c r="L21" s="2">
        <v>20000</v>
      </c>
      <c r="M21" s="2">
        <v>10000</v>
      </c>
      <c r="N21" s="2">
        <v>7500</v>
      </c>
      <c r="O21" s="2">
        <f t="shared" si="0"/>
        <v>150000</v>
      </c>
      <c r="P21" s="2" t="s">
        <v>378</v>
      </c>
      <c r="Q21" s="2" t="s">
        <v>28</v>
      </c>
      <c r="R21" s="2">
        <f t="shared" si="1"/>
        <v>20000</v>
      </c>
      <c r="S21" s="2">
        <f t="shared" si="1"/>
        <v>10000</v>
      </c>
      <c r="T21" s="2">
        <f t="shared" si="2"/>
        <v>30000</v>
      </c>
      <c r="U21" s="11">
        <v>41243</v>
      </c>
      <c r="V21" s="2"/>
    </row>
    <row r="22" spans="4:22">
      <c r="D22" s="2">
        <v>13</v>
      </c>
      <c r="E22" s="2" t="s">
        <v>379</v>
      </c>
      <c r="F22" s="2" t="s">
        <v>380</v>
      </c>
      <c r="G22" s="2" t="s">
        <v>28</v>
      </c>
      <c r="H22" s="2" t="s">
        <v>166</v>
      </c>
      <c r="I22" s="2" t="s">
        <v>29</v>
      </c>
      <c r="J22" s="2" t="s">
        <v>206</v>
      </c>
      <c r="K22" s="2">
        <v>265055</v>
      </c>
      <c r="L22" s="2">
        <v>60681</v>
      </c>
      <c r="M22" s="2">
        <v>10000</v>
      </c>
      <c r="N22" s="2">
        <v>17670</v>
      </c>
      <c r="O22" s="2">
        <f t="shared" si="0"/>
        <v>353406</v>
      </c>
      <c r="P22" s="2" t="s">
        <v>381</v>
      </c>
      <c r="Q22" s="2" t="s">
        <v>28</v>
      </c>
      <c r="R22" s="2">
        <f t="shared" si="1"/>
        <v>60681</v>
      </c>
      <c r="S22" s="2">
        <f t="shared" si="1"/>
        <v>10000</v>
      </c>
      <c r="T22" s="2">
        <f t="shared" si="2"/>
        <v>70681</v>
      </c>
      <c r="U22" s="11">
        <v>41261</v>
      </c>
      <c r="V22" s="2"/>
    </row>
    <row r="23" spans="4:22">
      <c r="D23" s="2">
        <v>14</v>
      </c>
      <c r="E23" s="14" t="s">
        <v>385</v>
      </c>
      <c r="F23" s="2" t="s">
        <v>382</v>
      </c>
      <c r="G23" s="2" t="s">
        <v>28</v>
      </c>
      <c r="H23" s="2" t="s">
        <v>34</v>
      </c>
      <c r="I23" s="2" t="s">
        <v>29</v>
      </c>
      <c r="J23" s="2" t="s">
        <v>348</v>
      </c>
      <c r="K23" s="2">
        <v>150000</v>
      </c>
      <c r="L23" s="2">
        <v>30000</v>
      </c>
      <c r="M23" s="2">
        <v>10000</v>
      </c>
      <c r="N23" s="2">
        <v>10000</v>
      </c>
      <c r="O23" s="2">
        <f t="shared" si="0"/>
        <v>200000</v>
      </c>
      <c r="P23" s="2" t="s">
        <v>383</v>
      </c>
      <c r="Q23" s="2" t="s">
        <v>384</v>
      </c>
      <c r="R23" s="2">
        <f t="shared" si="1"/>
        <v>30000</v>
      </c>
      <c r="S23" s="2">
        <f t="shared" si="1"/>
        <v>10000</v>
      </c>
      <c r="T23" s="2">
        <f t="shared" si="2"/>
        <v>40000</v>
      </c>
      <c r="U23" s="11">
        <v>41262</v>
      </c>
      <c r="V23" s="2"/>
    </row>
    <row r="24" spans="4:22">
      <c r="D24" s="2">
        <v>15</v>
      </c>
      <c r="E24" s="14" t="s">
        <v>386</v>
      </c>
      <c r="F24" s="2" t="s">
        <v>387</v>
      </c>
      <c r="G24" s="2" t="s">
        <v>28</v>
      </c>
      <c r="H24" s="2" t="s">
        <v>34</v>
      </c>
      <c r="I24" s="2" t="s">
        <v>39</v>
      </c>
      <c r="J24" s="2" t="s">
        <v>388</v>
      </c>
      <c r="K24" s="2">
        <v>112500</v>
      </c>
      <c r="L24" s="2">
        <v>20000</v>
      </c>
      <c r="M24" s="2">
        <v>10000</v>
      </c>
      <c r="N24" s="2">
        <v>7500</v>
      </c>
      <c r="O24" s="2">
        <f t="shared" si="0"/>
        <v>150000</v>
      </c>
      <c r="P24" s="2" t="s">
        <v>46</v>
      </c>
      <c r="Q24" s="2" t="s">
        <v>185</v>
      </c>
      <c r="R24" s="2">
        <f t="shared" si="1"/>
        <v>20000</v>
      </c>
      <c r="S24" s="2">
        <f t="shared" si="1"/>
        <v>10000</v>
      </c>
      <c r="T24" s="2">
        <f t="shared" si="2"/>
        <v>30000</v>
      </c>
      <c r="U24" s="11">
        <v>41262</v>
      </c>
      <c r="V24" s="2"/>
    </row>
    <row r="25" spans="4:22">
      <c r="D25" s="2">
        <v>16</v>
      </c>
      <c r="E25" s="14" t="s">
        <v>389</v>
      </c>
      <c r="F25" s="2" t="s">
        <v>390</v>
      </c>
      <c r="G25" s="2" t="s">
        <v>28</v>
      </c>
      <c r="H25" s="2" t="s">
        <v>34</v>
      </c>
      <c r="I25" s="2" t="s">
        <v>29</v>
      </c>
      <c r="J25" s="2" t="s">
        <v>211</v>
      </c>
      <c r="K25" s="2">
        <v>225000</v>
      </c>
      <c r="L25" s="2">
        <v>50000</v>
      </c>
      <c r="M25" s="2">
        <v>10000</v>
      </c>
      <c r="N25" s="2">
        <v>15000</v>
      </c>
      <c r="O25" s="2">
        <f t="shared" si="0"/>
        <v>300000</v>
      </c>
      <c r="P25" s="2" t="s">
        <v>46</v>
      </c>
      <c r="Q25" s="2" t="s">
        <v>47</v>
      </c>
      <c r="R25" s="2">
        <f t="shared" si="1"/>
        <v>50000</v>
      </c>
      <c r="S25" s="2">
        <f t="shared" si="1"/>
        <v>10000</v>
      </c>
      <c r="T25" s="2">
        <f t="shared" si="2"/>
        <v>60000</v>
      </c>
      <c r="U25" s="11">
        <v>41283</v>
      </c>
      <c r="V25" s="2"/>
    </row>
    <row r="26" spans="4:22">
      <c r="D26" s="2">
        <v>17</v>
      </c>
      <c r="E26" s="14" t="s">
        <v>391</v>
      </c>
      <c r="F26" s="2" t="s">
        <v>392</v>
      </c>
      <c r="G26" s="2" t="s">
        <v>28</v>
      </c>
      <c r="H26" s="2" t="s">
        <v>34</v>
      </c>
      <c r="I26" s="2" t="s">
        <v>29</v>
      </c>
      <c r="J26" s="2" t="s">
        <v>45</v>
      </c>
      <c r="K26" s="2">
        <v>150000</v>
      </c>
      <c r="L26" s="2">
        <v>30000</v>
      </c>
      <c r="M26" s="2">
        <v>10000</v>
      </c>
      <c r="N26" s="2">
        <v>10000</v>
      </c>
      <c r="O26" s="2">
        <f t="shared" si="0"/>
        <v>200000</v>
      </c>
      <c r="P26" s="2" t="s">
        <v>199</v>
      </c>
      <c r="Q26" s="2" t="s">
        <v>200</v>
      </c>
      <c r="R26" s="2">
        <f t="shared" ref="R26:S43" si="3">L26</f>
        <v>30000</v>
      </c>
      <c r="S26" s="2">
        <f t="shared" si="3"/>
        <v>10000</v>
      </c>
      <c r="T26" s="2">
        <f t="shared" si="2"/>
        <v>40000</v>
      </c>
      <c r="U26" s="11">
        <v>41285</v>
      </c>
      <c r="V26" s="2"/>
    </row>
    <row r="27" spans="4:22">
      <c r="D27" s="2">
        <v>18</v>
      </c>
      <c r="E27" s="14" t="s">
        <v>393</v>
      </c>
      <c r="F27" s="2" t="s">
        <v>394</v>
      </c>
      <c r="G27" s="2" t="s">
        <v>28</v>
      </c>
      <c r="H27" s="2" t="s">
        <v>34</v>
      </c>
      <c r="I27" s="2" t="s">
        <v>29</v>
      </c>
      <c r="J27" s="2" t="s">
        <v>395</v>
      </c>
      <c r="K27" s="2">
        <v>375000</v>
      </c>
      <c r="L27" s="2">
        <v>90000</v>
      </c>
      <c r="M27" s="2">
        <v>10000</v>
      </c>
      <c r="N27" s="2">
        <v>25000</v>
      </c>
      <c r="O27" s="2">
        <f t="shared" si="0"/>
        <v>500000</v>
      </c>
      <c r="P27" s="2" t="s">
        <v>46</v>
      </c>
      <c r="Q27" s="2" t="s">
        <v>306</v>
      </c>
      <c r="R27" s="2">
        <f t="shared" si="3"/>
        <v>90000</v>
      </c>
      <c r="S27" s="2">
        <f t="shared" si="3"/>
        <v>10000</v>
      </c>
      <c r="T27" s="2">
        <f t="shared" si="2"/>
        <v>100000</v>
      </c>
      <c r="U27" s="11">
        <v>41285</v>
      </c>
      <c r="V27" s="2"/>
    </row>
    <row r="28" spans="4:22">
      <c r="D28" s="2">
        <v>19</v>
      </c>
      <c r="E28" s="14" t="s">
        <v>396</v>
      </c>
      <c r="F28" s="2" t="s">
        <v>397</v>
      </c>
      <c r="G28" s="2" t="s">
        <v>28</v>
      </c>
      <c r="H28" s="2" t="s">
        <v>34</v>
      </c>
      <c r="I28" s="2" t="s">
        <v>29</v>
      </c>
      <c r="J28" s="2" t="s">
        <v>395</v>
      </c>
      <c r="K28" s="2">
        <v>375000</v>
      </c>
      <c r="L28" s="2">
        <v>90000</v>
      </c>
      <c r="M28" s="2">
        <v>10000</v>
      </c>
      <c r="N28" s="2">
        <v>25000</v>
      </c>
      <c r="O28" s="2">
        <f t="shared" si="0"/>
        <v>500000</v>
      </c>
      <c r="P28" s="2" t="s">
        <v>46</v>
      </c>
      <c r="Q28" s="2" t="s">
        <v>306</v>
      </c>
      <c r="R28" s="2">
        <f t="shared" si="3"/>
        <v>90000</v>
      </c>
      <c r="S28" s="2">
        <f t="shared" si="3"/>
        <v>10000</v>
      </c>
      <c r="T28" s="2">
        <f t="shared" si="2"/>
        <v>100000</v>
      </c>
      <c r="U28" s="11">
        <v>41285</v>
      </c>
      <c r="V28" s="2"/>
    </row>
    <row r="29" spans="4:22">
      <c r="D29" s="2">
        <v>20</v>
      </c>
      <c r="E29" s="14" t="s">
        <v>398</v>
      </c>
      <c r="F29" s="2" t="s">
        <v>394</v>
      </c>
      <c r="G29" s="2" t="s">
        <v>28</v>
      </c>
      <c r="H29" s="2" t="s">
        <v>34</v>
      </c>
      <c r="I29" s="2" t="s">
        <v>39</v>
      </c>
      <c r="J29" s="2" t="s">
        <v>45</v>
      </c>
      <c r="K29" s="2">
        <v>375000</v>
      </c>
      <c r="L29" s="2">
        <v>90000</v>
      </c>
      <c r="M29" s="2">
        <v>10000</v>
      </c>
      <c r="N29" s="2">
        <v>25000</v>
      </c>
      <c r="O29" s="2">
        <f t="shared" si="0"/>
        <v>500000</v>
      </c>
      <c r="P29" s="2" t="s">
        <v>46</v>
      </c>
      <c r="Q29" s="2" t="s">
        <v>306</v>
      </c>
      <c r="R29" s="2">
        <f t="shared" si="3"/>
        <v>90000</v>
      </c>
      <c r="S29" s="2">
        <f t="shared" si="3"/>
        <v>10000</v>
      </c>
      <c r="T29" s="2">
        <f t="shared" si="2"/>
        <v>100000</v>
      </c>
      <c r="U29" s="11">
        <v>41285</v>
      </c>
      <c r="V29" s="2"/>
    </row>
    <row r="30" spans="4:22">
      <c r="D30" s="2">
        <v>21</v>
      </c>
      <c r="E30" s="14" t="s">
        <v>399</v>
      </c>
      <c r="F30" s="2" t="s">
        <v>394</v>
      </c>
      <c r="G30" s="2" t="s">
        <v>28</v>
      </c>
      <c r="H30" s="2" t="s">
        <v>34</v>
      </c>
      <c r="I30" s="2" t="s">
        <v>29</v>
      </c>
      <c r="J30" s="2" t="s">
        <v>395</v>
      </c>
      <c r="K30" s="2">
        <v>375000</v>
      </c>
      <c r="L30" s="2">
        <v>90000</v>
      </c>
      <c r="M30" s="2">
        <v>10000</v>
      </c>
      <c r="N30" s="2">
        <v>25000</v>
      </c>
      <c r="O30" s="2">
        <f t="shared" si="0"/>
        <v>500000</v>
      </c>
      <c r="P30" s="2" t="s">
        <v>46</v>
      </c>
      <c r="Q30" s="2" t="s">
        <v>306</v>
      </c>
      <c r="R30" s="2">
        <f t="shared" si="3"/>
        <v>90000</v>
      </c>
      <c r="S30" s="2">
        <f t="shared" si="3"/>
        <v>10000</v>
      </c>
      <c r="T30" s="2">
        <f t="shared" si="2"/>
        <v>100000</v>
      </c>
      <c r="U30" s="11">
        <v>41285</v>
      </c>
      <c r="V30" s="2"/>
    </row>
    <row r="31" spans="4:22">
      <c r="D31" s="2">
        <v>22</v>
      </c>
      <c r="E31" s="14" t="s">
        <v>400</v>
      </c>
      <c r="F31" s="2" t="s">
        <v>401</v>
      </c>
      <c r="G31" s="2" t="s">
        <v>28</v>
      </c>
      <c r="H31" s="2" t="s">
        <v>34</v>
      </c>
      <c r="I31" s="2" t="s">
        <v>29</v>
      </c>
      <c r="J31" s="2" t="s">
        <v>211</v>
      </c>
      <c r="K31" s="2">
        <v>225000</v>
      </c>
      <c r="L31" s="2">
        <v>50000</v>
      </c>
      <c r="M31" s="2">
        <v>10000</v>
      </c>
      <c r="N31" s="2">
        <v>15000</v>
      </c>
      <c r="O31" s="2">
        <f t="shared" si="0"/>
        <v>300000</v>
      </c>
      <c r="P31" s="2" t="s">
        <v>194</v>
      </c>
      <c r="Q31" s="2" t="s">
        <v>402</v>
      </c>
      <c r="R31" s="2">
        <f t="shared" si="3"/>
        <v>50000</v>
      </c>
      <c r="S31" s="2">
        <f t="shared" si="3"/>
        <v>10000</v>
      </c>
      <c r="T31" s="2">
        <f t="shared" si="2"/>
        <v>60000</v>
      </c>
      <c r="U31" s="11">
        <v>41274</v>
      </c>
      <c r="V31" s="2"/>
    </row>
    <row r="32" spans="4:22">
      <c r="D32" s="2">
        <v>23</v>
      </c>
      <c r="E32" s="14" t="s">
        <v>403</v>
      </c>
      <c r="F32" s="2" t="s">
        <v>313</v>
      </c>
      <c r="G32" s="2" t="s">
        <v>28</v>
      </c>
      <c r="H32" s="2" t="s">
        <v>34</v>
      </c>
      <c r="I32" s="2" t="s">
        <v>39</v>
      </c>
      <c r="J32" s="2" t="s">
        <v>360</v>
      </c>
      <c r="K32" s="2">
        <v>150000</v>
      </c>
      <c r="L32" s="2">
        <v>30000</v>
      </c>
      <c r="M32" s="2">
        <v>10000</v>
      </c>
      <c r="N32" s="2">
        <v>10000</v>
      </c>
      <c r="O32" s="2">
        <f t="shared" si="0"/>
        <v>200000</v>
      </c>
      <c r="P32" s="2" t="s">
        <v>404</v>
      </c>
      <c r="Q32" s="2" t="s">
        <v>28</v>
      </c>
      <c r="R32" s="2">
        <f t="shared" si="3"/>
        <v>30000</v>
      </c>
      <c r="S32" s="2">
        <f t="shared" si="3"/>
        <v>10000</v>
      </c>
      <c r="T32" s="2">
        <f t="shared" si="2"/>
        <v>40000</v>
      </c>
      <c r="U32" s="11">
        <v>41297</v>
      </c>
      <c r="V32" s="2"/>
    </row>
    <row r="33" spans="4:22">
      <c r="D33" s="2">
        <v>24</v>
      </c>
      <c r="E33" s="14" t="s">
        <v>405</v>
      </c>
      <c r="F33" s="2" t="s">
        <v>406</v>
      </c>
      <c r="G33" s="2" t="s">
        <v>28</v>
      </c>
      <c r="H33" s="2" t="s">
        <v>34</v>
      </c>
      <c r="I33" s="2" t="s">
        <v>29</v>
      </c>
      <c r="J33" s="2" t="s">
        <v>45</v>
      </c>
      <c r="K33" s="2">
        <v>75000</v>
      </c>
      <c r="L33" s="2">
        <v>10000</v>
      </c>
      <c r="M33" s="2">
        <v>10000</v>
      </c>
      <c r="N33" s="2">
        <v>5000</v>
      </c>
      <c r="O33" s="2">
        <f t="shared" si="0"/>
        <v>100000</v>
      </c>
      <c r="P33" s="2" t="s">
        <v>46</v>
      </c>
      <c r="Q33" s="2" t="s">
        <v>268</v>
      </c>
      <c r="R33" s="2">
        <f t="shared" si="3"/>
        <v>10000</v>
      </c>
      <c r="S33" s="2">
        <f t="shared" si="3"/>
        <v>10000</v>
      </c>
      <c r="T33" s="2">
        <f t="shared" si="2"/>
        <v>20000</v>
      </c>
      <c r="U33" s="11">
        <v>40946</v>
      </c>
      <c r="V33" s="2"/>
    </row>
    <row r="34" spans="4:22">
      <c r="D34" s="2">
        <v>25</v>
      </c>
      <c r="E34" s="14" t="s">
        <v>407</v>
      </c>
      <c r="F34" s="2" t="s">
        <v>406</v>
      </c>
      <c r="G34" s="2" t="s">
        <v>28</v>
      </c>
      <c r="H34" s="2" t="s">
        <v>34</v>
      </c>
      <c r="I34" s="2" t="s">
        <v>29</v>
      </c>
      <c r="J34" s="2" t="s">
        <v>348</v>
      </c>
      <c r="K34" s="2">
        <v>150000</v>
      </c>
      <c r="L34" s="2">
        <v>30000</v>
      </c>
      <c r="M34" s="2">
        <v>10000</v>
      </c>
      <c r="N34" s="2">
        <v>10000</v>
      </c>
      <c r="O34" s="2">
        <f t="shared" si="0"/>
        <v>200000</v>
      </c>
      <c r="P34" s="2" t="s">
        <v>46</v>
      </c>
      <c r="Q34" s="2" t="s">
        <v>268</v>
      </c>
      <c r="R34" s="2">
        <f t="shared" si="3"/>
        <v>30000</v>
      </c>
      <c r="S34" s="2">
        <f t="shared" si="3"/>
        <v>10000</v>
      </c>
      <c r="T34" s="2">
        <f t="shared" si="2"/>
        <v>40000</v>
      </c>
      <c r="U34" s="11">
        <v>41312</v>
      </c>
      <c r="V34" s="2"/>
    </row>
    <row r="35" spans="4:22">
      <c r="D35" s="2">
        <v>26</v>
      </c>
      <c r="E35" s="2" t="s">
        <v>408</v>
      </c>
      <c r="F35" s="2" t="s">
        <v>409</v>
      </c>
      <c r="G35" s="2" t="s">
        <v>28</v>
      </c>
      <c r="H35" s="2" t="s">
        <v>34</v>
      </c>
      <c r="I35" s="2" t="s">
        <v>29</v>
      </c>
      <c r="J35" s="2" t="s">
        <v>410</v>
      </c>
      <c r="K35" s="2">
        <v>75000</v>
      </c>
      <c r="L35" s="2">
        <v>10000</v>
      </c>
      <c r="M35" s="2">
        <v>10000</v>
      </c>
      <c r="N35" s="2">
        <v>5000</v>
      </c>
      <c r="O35" s="2">
        <f t="shared" si="0"/>
        <v>100000</v>
      </c>
      <c r="P35" s="2" t="s">
        <v>46</v>
      </c>
      <c r="Q35" s="2" t="s">
        <v>185</v>
      </c>
      <c r="R35" s="2">
        <f t="shared" si="3"/>
        <v>10000</v>
      </c>
      <c r="S35" s="2">
        <f t="shared" si="3"/>
        <v>10000</v>
      </c>
      <c r="T35" s="2">
        <f t="shared" si="2"/>
        <v>20000</v>
      </c>
      <c r="U35" s="11">
        <v>41318</v>
      </c>
      <c r="V35" s="2"/>
    </row>
    <row r="36" spans="4:22">
      <c r="D36" s="2">
        <v>27</v>
      </c>
      <c r="E36" s="2" t="s">
        <v>411</v>
      </c>
      <c r="F36" s="2" t="s">
        <v>412</v>
      </c>
      <c r="G36" s="2" t="s">
        <v>28</v>
      </c>
      <c r="H36" s="2" t="s">
        <v>34</v>
      </c>
      <c r="I36" s="2" t="s">
        <v>39</v>
      </c>
      <c r="J36" s="2" t="s">
        <v>64</v>
      </c>
      <c r="K36" s="2">
        <v>112500</v>
      </c>
      <c r="L36" s="2">
        <v>20000</v>
      </c>
      <c r="M36" s="2">
        <v>10000</v>
      </c>
      <c r="N36" s="2">
        <v>7500</v>
      </c>
      <c r="O36" s="2">
        <f t="shared" si="0"/>
        <v>150000</v>
      </c>
      <c r="P36" s="2" t="s">
        <v>55</v>
      </c>
      <c r="Q36" s="2" t="s">
        <v>413</v>
      </c>
      <c r="R36" s="2">
        <f t="shared" si="3"/>
        <v>20000</v>
      </c>
      <c r="S36" s="2">
        <f t="shared" si="3"/>
        <v>10000</v>
      </c>
      <c r="T36" s="2">
        <f t="shared" si="2"/>
        <v>30000</v>
      </c>
      <c r="U36" s="11">
        <v>41337</v>
      </c>
      <c r="V36" s="2"/>
    </row>
    <row r="37" spans="4:22">
      <c r="D37" s="2">
        <v>28</v>
      </c>
      <c r="E37" s="2" t="s">
        <v>414</v>
      </c>
      <c r="F37" s="2" t="s">
        <v>415</v>
      </c>
      <c r="G37" s="2" t="s">
        <v>28</v>
      </c>
      <c r="H37" s="2" t="s">
        <v>34</v>
      </c>
      <c r="I37" s="2" t="s">
        <v>29</v>
      </c>
      <c r="J37" s="2" t="s">
        <v>111</v>
      </c>
      <c r="K37" s="2">
        <v>100001</v>
      </c>
      <c r="L37" s="2">
        <v>16667</v>
      </c>
      <c r="M37" s="2">
        <v>10000</v>
      </c>
      <c r="N37" s="2">
        <v>6666</v>
      </c>
      <c r="O37" s="2">
        <f t="shared" si="0"/>
        <v>133334</v>
      </c>
      <c r="P37" s="2" t="s">
        <v>46</v>
      </c>
      <c r="Q37" s="2" t="s">
        <v>33</v>
      </c>
      <c r="R37" s="2">
        <f t="shared" si="3"/>
        <v>16667</v>
      </c>
      <c r="S37" s="2">
        <f t="shared" si="3"/>
        <v>10000</v>
      </c>
      <c r="T37" s="2">
        <f t="shared" si="2"/>
        <v>26667</v>
      </c>
      <c r="U37" s="11">
        <v>41340</v>
      </c>
      <c r="V37" s="2"/>
    </row>
    <row r="38" spans="4:22">
      <c r="D38" s="2">
        <v>29</v>
      </c>
      <c r="E38" s="2" t="s">
        <v>358</v>
      </c>
      <c r="F38" s="2" t="s">
        <v>359</v>
      </c>
      <c r="G38" s="2" t="s">
        <v>28</v>
      </c>
      <c r="H38" s="2" t="s">
        <v>34</v>
      </c>
      <c r="I38" s="2" t="s">
        <v>29</v>
      </c>
      <c r="J38" s="2" t="s">
        <v>360</v>
      </c>
      <c r="K38" s="2">
        <v>75000</v>
      </c>
      <c r="L38" s="2">
        <v>10000</v>
      </c>
      <c r="M38" s="2">
        <v>10000</v>
      </c>
      <c r="N38" s="2">
        <v>5000</v>
      </c>
      <c r="O38" s="2">
        <f t="shared" si="0"/>
        <v>100000</v>
      </c>
      <c r="P38" s="2" t="s">
        <v>194</v>
      </c>
      <c r="Q38" s="2" t="s">
        <v>361</v>
      </c>
      <c r="R38" s="2">
        <f t="shared" si="3"/>
        <v>10000</v>
      </c>
      <c r="S38" s="2">
        <f t="shared" si="3"/>
        <v>10000</v>
      </c>
      <c r="T38" s="2">
        <f t="shared" si="2"/>
        <v>20000</v>
      </c>
      <c r="U38" s="11">
        <v>41363</v>
      </c>
      <c r="V38" s="2"/>
    </row>
    <row r="39" spans="4:22">
      <c r="D39" s="2">
        <v>30</v>
      </c>
      <c r="E39" s="2" t="s">
        <v>416</v>
      </c>
      <c r="F39" s="2" t="s">
        <v>417</v>
      </c>
      <c r="G39" s="2" t="s">
        <v>28</v>
      </c>
      <c r="H39" s="2" t="s">
        <v>34</v>
      </c>
      <c r="I39" s="2" t="s">
        <v>29</v>
      </c>
      <c r="J39" s="2" t="s">
        <v>45</v>
      </c>
      <c r="K39" s="2">
        <v>45000</v>
      </c>
      <c r="L39" s="2">
        <v>2000</v>
      </c>
      <c r="M39" s="2">
        <v>10000</v>
      </c>
      <c r="N39" s="2">
        <v>3000</v>
      </c>
      <c r="O39" s="2">
        <f t="shared" si="0"/>
        <v>60000</v>
      </c>
      <c r="P39" s="2" t="s">
        <v>86</v>
      </c>
      <c r="Q39" s="2" t="s">
        <v>418</v>
      </c>
      <c r="R39" s="2">
        <f t="shared" si="3"/>
        <v>2000</v>
      </c>
      <c r="S39" s="2">
        <f t="shared" si="3"/>
        <v>10000</v>
      </c>
      <c r="T39" s="2">
        <f t="shared" si="2"/>
        <v>12000</v>
      </c>
      <c r="U39" s="11">
        <v>41364</v>
      </c>
      <c r="V39" s="2"/>
    </row>
    <row r="40" spans="4:22">
      <c r="D40" s="2">
        <v>31</v>
      </c>
      <c r="E40" s="2" t="s">
        <v>419</v>
      </c>
      <c r="F40" s="2" t="s">
        <v>420</v>
      </c>
      <c r="G40" s="2" t="s">
        <v>28</v>
      </c>
      <c r="H40" s="2" t="s">
        <v>34</v>
      </c>
      <c r="I40" s="2" t="s">
        <v>29</v>
      </c>
      <c r="J40" s="2" t="s">
        <v>61</v>
      </c>
      <c r="K40" s="2">
        <v>225000</v>
      </c>
      <c r="L40" s="2">
        <v>50000</v>
      </c>
      <c r="M40" s="2">
        <v>10000</v>
      </c>
      <c r="N40" s="2">
        <v>15000</v>
      </c>
      <c r="O40" s="2">
        <f t="shared" si="0"/>
        <v>300000</v>
      </c>
      <c r="P40" s="2" t="s">
        <v>55</v>
      </c>
      <c r="Q40" s="2" t="s">
        <v>56</v>
      </c>
      <c r="R40" s="2">
        <f t="shared" si="3"/>
        <v>50000</v>
      </c>
      <c r="S40" s="2">
        <f t="shared" si="3"/>
        <v>10000</v>
      </c>
      <c r="T40" s="2">
        <f t="shared" si="2"/>
        <v>60000</v>
      </c>
      <c r="U40" s="11">
        <v>41364</v>
      </c>
      <c r="V40" s="2"/>
    </row>
    <row r="41" spans="4:22">
      <c r="D41" s="2">
        <v>32</v>
      </c>
      <c r="E41" s="2" t="s">
        <v>421</v>
      </c>
      <c r="F41" s="2" t="s">
        <v>422</v>
      </c>
      <c r="G41" s="2" t="s">
        <v>28</v>
      </c>
      <c r="H41" s="2" t="s">
        <v>34</v>
      </c>
      <c r="I41" s="2" t="s">
        <v>29</v>
      </c>
      <c r="J41" s="2" t="s">
        <v>45</v>
      </c>
      <c r="K41" s="2">
        <v>187500</v>
      </c>
      <c r="L41" s="2">
        <v>40000</v>
      </c>
      <c r="M41" s="2">
        <v>10000</v>
      </c>
      <c r="N41" s="2">
        <v>12500</v>
      </c>
      <c r="O41" s="2">
        <f t="shared" si="0"/>
        <v>250000</v>
      </c>
      <c r="P41" s="2" t="s">
        <v>46</v>
      </c>
      <c r="Q41" s="2" t="s">
        <v>217</v>
      </c>
      <c r="R41" s="2">
        <f t="shared" si="3"/>
        <v>40000</v>
      </c>
      <c r="S41" s="2">
        <f t="shared" si="3"/>
        <v>10000</v>
      </c>
      <c r="T41" s="2">
        <f t="shared" si="2"/>
        <v>50000</v>
      </c>
      <c r="U41" s="11">
        <v>41364</v>
      </c>
      <c r="V41" s="2"/>
    </row>
    <row r="42" spans="4:22">
      <c r="D42" s="2">
        <v>33</v>
      </c>
      <c r="E42" s="2" t="s">
        <v>423</v>
      </c>
      <c r="F42" s="2" t="s">
        <v>216</v>
      </c>
      <c r="G42" s="2" t="s">
        <v>28</v>
      </c>
      <c r="H42" s="2" t="s">
        <v>34</v>
      </c>
      <c r="I42" s="2" t="s">
        <v>29</v>
      </c>
      <c r="J42" s="2" t="s">
        <v>111</v>
      </c>
      <c r="K42" s="2">
        <v>150000</v>
      </c>
      <c r="L42" s="2">
        <v>30000</v>
      </c>
      <c r="M42" s="2">
        <v>10000</v>
      </c>
      <c r="N42" s="2">
        <v>10000</v>
      </c>
      <c r="O42" s="2">
        <f t="shared" si="0"/>
        <v>200000</v>
      </c>
      <c r="P42" s="2" t="s">
        <v>55</v>
      </c>
      <c r="Q42" s="2" t="s">
        <v>413</v>
      </c>
      <c r="R42" s="2">
        <f t="shared" si="3"/>
        <v>30000</v>
      </c>
      <c r="S42" s="2">
        <f t="shared" si="3"/>
        <v>10000</v>
      </c>
      <c r="T42" s="2">
        <f t="shared" si="2"/>
        <v>40000</v>
      </c>
      <c r="U42" s="11">
        <v>41364</v>
      </c>
      <c r="V42" s="2"/>
    </row>
    <row r="43" spans="4:22">
      <c r="D43" s="2">
        <v>34</v>
      </c>
      <c r="E43" s="2" t="s">
        <v>424</v>
      </c>
      <c r="F43" s="2" t="s">
        <v>425</v>
      </c>
      <c r="G43" s="2" t="s">
        <v>28</v>
      </c>
      <c r="H43" s="2" t="s">
        <v>34</v>
      </c>
      <c r="I43" s="2" t="s">
        <v>29</v>
      </c>
      <c r="J43" s="2" t="s">
        <v>45</v>
      </c>
      <c r="K43" s="2">
        <v>93750</v>
      </c>
      <c r="L43" s="2">
        <v>15000</v>
      </c>
      <c r="M43" s="2">
        <v>10000</v>
      </c>
      <c r="N43" s="2">
        <v>6250</v>
      </c>
      <c r="O43" s="2">
        <f t="shared" si="0"/>
        <v>125000</v>
      </c>
      <c r="P43" s="2" t="s">
        <v>194</v>
      </c>
      <c r="Q43" s="2" t="s">
        <v>426</v>
      </c>
      <c r="R43" s="2">
        <f t="shared" si="3"/>
        <v>15000</v>
      </c>
      <c r="S43" s="2">
        <f t="shared" si="3"/>
        <v>10000</v>
      </c>
      <c r="T43" s="2">
        <f t="shared" si="2"/>
        <v>25000</v>
      </c>
      <c r="U43" s="11">
        <v>41364</v>
      </c>
      <c r="V43" s="2"/>
    </row>
  </sheetData>
  <mergeCells count="2">
    <mergeCell ref="K5:O5"/>
    <mergeCell ref="R5:T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E9:W56"/>
  <sheetViews>
    <sheetView workbookViewId="0">
      <selection activeCell="E9" sqref="E9:W56"/>
    </sheetView>
  </sheetViews>
  <sheetFormatPr defaultRowHeight="15"/>
  <sheetData>
    <row r="9" spans="5:23">
      <c r="E9" s="2"/>
      <c r="F9" s="12" t="s">
        <v>427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5:23">
      <c r="E10" s="2">
        <v>1</v>
      </c>
      <c r="F10" s="2" t="s">
        <v>430</v>
      </c>
      <c r="G10" s="2" t="s">
        <v>431</v>
      </c>
      <c r="H10" s="2" t="s">
        <v>28</v>
      </c>
      <c r="I10" s="2" t="s">
        <v>34</v>
      </c>
      <c r="J10" s="2" t="s">
        <v>39</v>
      </c>
      <c r="K10" s="2" t="s">
        <v>432</v>
      </c>
      <c r="L10" s="2">
        <v>75000</v>
      </c>
      <c r="M10" s="2">
        <v>10000</v>
      </c>
      <c r="N10" s="2">
        <v>10000</v>
      </c>
      <c r="O10" s="2">
        <v>5000</v>
      </c>
      <c r="P10" s="2">
        <f t="shared" ref="P10:P56" si="0">L10+M10+N10+O10</f>
        <v>100000</v>
      </c>
      <c r="Q10" s="2" t="s">
        <v>46</v>
      </c>
      <c r="R10" s="2" t="s">
        <v>47</v>
      </c>
      <c r="S10" s="2">
        <f t="shared" ref="S10:T56" si="1">M10</f>
        <v>10000</v>
      </c>
      <c r="T10" s="2">
        <f t="shared" si="1"/>
        <v>10000</v>
      </c>
      <c r="U10" s="2">
        <f t="shared" ref="U10:U56" si="2">S10+T10</f>
        <v>20000</v>
      </c>
      <c r="V10" s="11">
        <v>41397</v>
      </c>
      <c r="W10" s="2"/>
    </row>
    <row r="11" spans="5:23">
      <c r="E11" s="2">
        <v>2</v>
      </c>
      <c r="F11" s="2" t="s">
        <v>433</v>
      </c>
      <c r="G11" s="2" t="s">
        <v>434</v>
      </c>
      <c r="H11" s="2" t="s">
        <v>28</v>
      </c>
      <c r="I11" s="2" t="s">
        <v>34</v>
      </c>
      <c r="J11" s="2" t="s">
        <v>39</v>
      </c>
      <c r="K11" s="2" t="s">
        <v>326</v>
      </c>
      <c r="L11" s="2">
        <v>300000</v>
      </c>
      <c r="M11" s="2">
        <v>70000</v>
      </c>
      <c r="N11" s="2">
        <v>10000</v>
      </c>
      <c r="O11" s="2">
        <v>20000</v>
      </c>
      <c r="P11" s="2">
        <f t="shared" si="0"/>
        <v>400000</v>
      </c>
      <c r="Q11" s="2" t="s">
        <v>435</v>
      </c>
      <c r="R11" s="2" t="s">
        <v>436</v>
      </c>
      <c r="S11" s="2">
        <f t="shared" si="1"/>
        <v>70000</v>
      </c>
      <c r="T11" s="2">
        <f t="shared" si="1"/>
        <v>10000</v>
      </c>
      <c r="U11" s="2">
        <f t="shared" si="2"/>
        <v>80000</v>
      </c>
      <c r="V11" s="11">
        <v>41397</v>
      </c>
      <c r="W11" s="2"/>
    </row>
    <row r="12" spans="5:23">
      <c r="E12" s="2">
        <v>3</v>
      </c>
      <c r="F12" s="2" t="s">
        <v>437</v>
      </c>
      <c r="G12" s="2" t="s">
        <v>438</v>
      </c>
      <c r="H12" s="2" t="s">
        <v>28</v>
      </c>
      <c r="I12" s="2" t="s">
        <v>34</v>
      </c>
      <c r="J12" s="2" t="s">
        <v>29</v>
      </c>
      <c r="K12" s="2" t="s">
        <v>439</v>
      </c>
      <c r="L12" s="2">
        <v>300000</v>
      </c>
      <c r="M12" s="2">
        <v>70000</v>
      </c>
      <c r="N12" s="2">
        <v>10000</v>
      </c>
      <c r="O12" s="2">
        <v>20000</v>
      </c>
      <c r="P12" s="2">
        <f t="shared" si="0"/>
        <v>400000</v>
      </c>
      <c r="Q12" s="2" t="s">
        <v>46</v>
      </c>
      <c r="R12" s="2" t="s">
        <v>440</v>
      </c>
      <c r="S12" s="2">
        <f t="shared" si="1"/>
        <v>70000</v>
      </c>
      <c r="T12" s="2">
        <f t="shared" si="1"/>
        <v>10000</v>
      </c>
      <c r="U12" s="2">
        <f t="shared" si="2"/>
        <v>80000</v>
      </c>
      <c r="V12" s="11">
        <v>41397</v>
      </c>
      <c r="W12" s="2"/>
    </row>
    <row r="13" spans="5:23">
      <c r="E13" s="2">
        <v>4</v>
      </c>
      <c r="F13" s="2" t="s">
        <v>441</v>
      </c>
      <c r="G13" s="2" t="s">
        <v>127</v>
      </c>
      <c r="H13" s="2" t="s">
        <v>28</v>
      </c>
      <c r="I13" s="2" t="s">
        <v>34</v>
      </c>
      <c r="J13" s="2" t="s">
        <v>29</v>
      </c>
      <c r="K13" s="2" t="s">
        <v>71</v>
      </c>
      <c r="L13" s="2">
        <v>97500</v>
      </c>
      <c r="M13" s="2">
        <v>16000</v>
      </c>
      <c r="N13" s="2">
        <v>10000</v>
      </c>
      <c r="O13" s="2">
        <v>6500</v>
      </c>
      <c r="P13" s="2">
        <f t="shared" si="0"/>
        <v>130000</v>
      </c>
      <c r="Q13" s="2" t="s">
        <v>46</v>
      </c>
      <c r="R13" s="2" t="s">
        <v>217</v>
      </c>
      <c r="S13" s="2">
        <f t="shared" si="1"/>
        <v>16000</v>
      </c>
      <c r="T13" s="2">
        <f t="shared" si="1"/>
        <v>10000</v>
      </c>
      <c r="U13" s="2">
        <f t="shared" si="2"/>
        <v>26000</v>
      </c>
      <c r="V13" s="11">
        <v>41438</v>
      </c>
      <c r="W13" s="2"/>
    </row>
    <row r="14" spans="5:23">
      <c r="E14" s="2">
        <v>5</v>
      </c>
      <c r="F14" s="2" t="s">
        <v>442</v>
      </c>
      <c r="G14" s="2" t="s">
        <v>443</v>
      </c>
      <c r="H14" s="2" t="s">
        <v>28</v>
      </c>
      <c r="I14" s="2" t="s">
        <v>34</v>
      </c>
      <c r="J14" s="2" t="s">
        <v>29</v>
      </c>
      <c r="K14" s="15" t="s">
        <v>444</v>
      </c>
      <c r="L14" s="2">
        <v>150000</v>
      </c>
      <c r="M14" s="2">
        <v>30000</v>
      </c>
      <c r="N14" s="2">
        <v>10000</v>
      </c>
      <c r="O14" s="2">
        <v>10000</v>
      </c>
      <c r="P14" s="2">
        <f t="shared" si="0"/>
        <v>200000</v>
      </c>
      <c r="Q14" s="2" t="s">
        <v>46</v>
      </c>
      <c r="R14" s="2" t="s">
        <v>365</v>
      </c>
      <c r="S14" s="2">
        <f t="shared" si="1"/>
        <v>30000</v>
      </c>
      <c r="T14" s="2">
        <f t="shared" si="1"/>
        <v>10000</v>
      </c>
      <c r="U14" s="2">
        <f t="shared" si="2"/>
        <v>40000</v>
      </c>
      <c r="V14" s="11">
        <v>41454</v>
      </c>
      <c r="W14" s="2"/>
    </row>
    <row r="15" spans="5:23">
      <c r="E15" s="2">
        <v>6</v>
      </c>
      <c r="F15" s="2" t="s">
        <v>445</v>
      </c>
      <c r="G15" s="2" t="s">
        <v>446</v>
      </c>
      <c r="H15" s="2" t="s">
        <v>28</v>
      </c>
      <c r="I15" s="2" t="s">
        <v>34</v>
      </c>
      <c r="J15" s="2" t="s">
        <v>29</v>
      </c>
      <c r="K15" s="2" t="s">
        <v>447</v>
      </c>
      <c r="L15" s="2">
        <v>187500</v>
      </c>
      <c r="M15" s="2">
        <v>40000</v>
      </c>
      <c r="N15" s="2">
        <v>0</v>
      </c>
      <c r="O15" s="2">
        <v>12500</v>
      </c>
      <c r="P15" s="2">
        <f t="shared" si="0"/>
        <v>240000</v>
      </c>
      <c r="Q15" s="2" t="s">
        <v>194</v>
      </c>
      <c r="R15" s="2" t="s">
        <v>195</v>
      </c>
      <c r="S15" s="2">
        <f t="shared" si="1"/>
        <v>40000</v>
      </c>
      <c r="T15" s="2">
        <f t="shared" si="1"/>
        <v>0</v>
      </c>
      <c r="U15" s="2">
        <f t="shared" si="2"/>
        <v>40000</v>
      </c>
      <c r="V15" s="11">
        <v>41438</v>
      </c>
      <c r="W15" s="2"/>
    </row>
    <row r="16" spans="5:23">
      <c r="E16" s="2">
        <v>7</v>
      </c>
      <c r="F16" s="2" t="s">
        <v>448</v>
      </c>
      <c r="G16" s="2" t="s">
        <v>449</v>
      </c>
      <c r="H16" s="2" t="s">
        <v>28</v>
      </c>
      <c r="I16" s="2" t="s">
        <v>34</v>
      </c>
      <c r="J16" s="2" t="s">
        <v>29</v>
      </c>
      <c r="K16" s="2" t="s">
        <v>45</v>
      </c>
      <c r="L16" s="2">
        <v>150000</v>
      </c>
      <c r="M16" s="2">
        <v>30000</v>
      </c>
      <c r="N16" s="2">
        <v>10000</v>
      </c>
      <c r="O16" s="2">
        <v>10000</v>
      </c>
      <c r="P16" s="2">
        <f t="shared" si="0"/>
        <v>200000</v>
      </c>
      <c r="Q16" s="2" t="s">
        <v>194</v>
      </c>
      <c r="R16" s="2" t="s">
        <v>195</v>
      </c>
      <c r="S16" s="2">
        <f t="shared" si="1"/>
        <v>30000</v>
      </c>
      <c r="T16" s="2">
        <f t="shared" si="1"/>
        <v>10000</v>
      </c>
      <c r="U16" s="2">
        <f t="shared" si="2"/>
        <v>40000</v>
      </c>
      <c r="V16" s="11">
        <v>41461</v>
      </c>
      <c r="W16" s="2"/>
    </row>
    <row r="17" spans="5:23">
      <c r="E17" s="2">
        <v>8</v>
      </c>
      <c r="F17" s="2" t="s">
        <v>453</v>
      </c>
      <c r="G17" s="2" t="s">
        <v>454</v>
      </c>
      <c r="H17" s="2" t="s">
        <v>28</v>
      </c>
      <c r="I17" s="2" t="s">
        <v>455</v>
      </c>
      <c r="J17" s="2" t="s">
        <v>29</v>
      </c>
      <c r="K17" s="2" t="s">
        <v>45</v>
      </c>
      <c r="L17" s="2">
        <v>75000</v>
      </c>
      <c r="M17" s="2">
        <v>10000</v>
      </c>
      <c r="N17" s="2">
        <v>10000</v>
      </c>
      <c r="O17" s="2">
        <v>5000</v>
      </c>
      <c r="P17" s="2">
        <f t="shared" si="0"/>
        <v>100000</v>
      </c>
      <c r="Q17" s="2" t="s">
        <v>456</v>
      </c>
      <c r="R17" s="2" t="s">
        <v>28</v>
      </c>
      <c r="S17" s="2">
        <f t="shared" si="1"/>
        <v>10000</v>
      </c>
      <c r="T17" s="2">
        <f t="shared" si="1"/>
        <v>10000</v>
      </c>
      <c r="U17" s="2">
        <f t="shared" si="2"/>
        <v>20000</v>
      </c>
      <c r="V17" s="11">
        <v>41467</v>
      </c>
      <c r="W17" s="2"/>
    </row>
    <row r="18" spans="5:23">
      <c r="E18" s="2">
        <v>9</v>
      </c>
      <c r="F18" s="2" t="s">
        <v>457</v>
      </c>
      <c r="G18" s="2" t="s">
        <v>446</v>
      </c>
      <c r="H18" s="2" t="s">
        <v>28</v>
      </c>
      <c r="I18" s="2" t="s">
        <v>34</v>
      </c>
      <c r="J18" s="2" t="s">
        <v>29</v>
      </c>
      <c r="K18" s="2" t="s">
        <v>71</v>
      </c>
      <c r="L18" s="2">
        <v>375000</v>
      </c>
      <c r="M18" s="2">
        <v>90000</v>
      </c>
      <c r="N18" s="2">
        <v>10000</v>
      </c>
      <c r="O18" s="2">
        <v>25000</v>
      </c>
      <c r="P18" s="2">
        <f t="shared" si="0"/>
        <v>500000</v>
      </c>
      <c r="Q18" s="2" t="s">
        <v>194</v>
      </c>
      <c r="R18" s="2" t="s">
        <v>195</v>
      </c>
      <c r="S18" s="2">
        <f t="shared" si="1"/>
        <v>90000</v>
      </c>
      <c r="T18" s="2">
        <f t="shared" si="1"/>
        <v>10000</v>
      </c>
      <c r="U18" s="2">
        <f t="shared" si="2"/>
        <v>100000</v>
      </c>
      <c r="V18" s="11">
        <v>41478</v>
      </c>
      <c r="W18" s="2"/>
    </row>
    <row r="19" spans="5:23">
      <c r="E19" s="2">
        <v>10</v>
      </c>
      <c r="F19" s="2" t="s">
        <v>458</v>
      </c>
      <c r="G19" s="2" t="s">
        <v>266</v>
      </c>
      <c r="H19" s="2" t="s">
        <v>28</v>
      </c>
      <c r="I19" s="2" t="s">
        <v>34</v>
      </c>
      <c r="J19" s="2" t="s">
        <v>39</v>
      </c>
      <c r="K19" s="2" t="s">
        <v>45</v>
      </c>
      <c r="L19" s="2">
        <v>75000</v>
      </c>
      <c r="M19" s="2">
        <v>10000</v>
      </c>
      <c r="N19" s="2">
        <v>10000</v>
      </c>
      <c r="O19" s="2">
        <v>5000</v>
      </c>
      <c r="P19" s="2">
        <f t="shared" si="0"/>
        <v>100000</v>
      </c>
      <c r="Q19" s="2" t="s">
        <v>46</v>
      </c>
      <c r="R19" s="2" t="s">
        <v>268</v>
      </c>
      <c r="S19" s="2">
        <f t="shared" si="1"/>
        <v>10000</v>
      </c>
      <c r="T19" s="2">
        <f t="shared" si="1"/>
        <v>10000</v>
      </c>
      <c r="U19" s="2">
        <f t="shared" si="2"/>
        <v>20000</v>
      </c>
      <c r="V19" s="11">
        <v>41493</v>
      </c>
      <c r="W19" s="2"/>
    </row>
    <row r="20" spans="5:23">
      <c r="E20" s="2">
        <v>11</v>
      </c>
      <c r="F20" s="2" t="s">
        <v>459</v>
      </c>
      <c r="G20" s="2" t="s">
        <v>460</v>
      </c>
      <c r="H20" s="2" t="s">
        <v>28</v>
      </c>
      <c r="I20" s="2" t="s">
        <v>34</v>
      </c>
      <c r="J20" s="2" t="s">
        <v>29</v>
      </c>
      <c r="K20" s="2" t="s">
        <v>61</v>
      </c>
      <c r="L20" s="2">
        <v>75000</v>
      </c>
      <c r="M20" s="2">
        <v>10000</v>
      </c>
      <c r="N20" s="2">
        <v>10000</v>
      </c>
      <c r="O20" s="2">
        <v>5000</v>
      </c>
      <c r="P20" s="2">
        <f t="shared" si="0"/>
        <v>100000</v>
      </c>
      <c r="Q20" s="2" t="s">
        <v>46</v>
      </c>
      <c r="R20" s="2" t="s">
        <v>257</v>
      </c>
      <c r="S20" s="2">
        <f t="shared" si="1"/>
        <v>10000</v>
      </c>
      <c r="T20" s="2">
        <f t="shared" si="1"/>
        <v>10000</v>
      </c>
      <c r="U20" s="2">
        <f t="shared" si="2"/>
        <v>20000</v>
      </c>
      <c r="V20" s="11">
        <v>41493</v>
      </c>
      <c r="W20" s="2"/>
    </row>
    <row r="21" spans="5:23">
      <c r="E21" s="2">
        <v>12</v>
      </c>
      <c r="F21" s="2" t="s">
        <v>461</v>
      </c>
      <c r="G21" s="2" t="s">
        <v>462</v>
      </c>
      <c r="H21" s="2" t="s">
        <v>28</v>
      </c>
      <c r="I21" s="2" t="s">
        <v>34</v>
      </c>
      <c r="J21" s="2" t="s">
        <v>29</v>
      </c>
      <c r="K21" s="15" t="s">
        <v>463</v>
      </c>
      <c r="L21" s="2">
        <v>75000</v>
      </c>
      <c r="M21" s="2">
        <v>10000</v>
      </c>
      <c r="N21" s="2">
        <v>10000</v>
      </c>
      <c r="O21" s="2">
        <v>5000</v>
      </c>
      <c r="P21" s="2">
        <f t="shared" si="0"/>
        <v>100000</v>
      </c>
      <c r="Q21" s="2" t="s">
        <v>194</v>
      </c>
      <c r="R21" s="2" t="s">
        <v>42</v>
      </c>
      <c r="S21" s="2">
        <f t="shared" si="1"/>
        <v>10000</v>
      </c>
      <c r="T21" s="2">
        <f t="shared" si="1"/>
        <v>10000</v>
      </c>
      <c r="U21" s="2">
        <f t="shared" si="2"/>
        <v>20000</v>
      </c>
      <c r="V21" s="11">
        <v>41493</v>
      </c>
      <c r="W21" s="2"/>
    </row>
    <row r="22" spans="5:23">
      <c r="E22" s="2">
        <v>13</v>
      </c>
      <c r="F22" s="2" t="s">
        <v>464</v>
      </c>
      <c r="G22" s="2" t="s">
        <v>462</v>
      </c>
      <c r="H22" s="2" t="s">
        <v>28</v>
      </c>
      <c r="I22" s="2" t="s">
        <v>34</v>
      </c>
      <c r="J22" s="2" t="s">
        <v>29</v>
      </c>
      <c r="K22" s="2" t="s">
        <v>211</v>
      </c>
      <c r="L22" s="2">
        <v>75000</v>
      </c>
      <c r="M22" s="2">
        <v>10000</v>
      </c>
      <c r="N22" s="2">
        <v>10000</v>
      </c>
      <c r="O22" s="2">
        <v>5000</v>
      </c>
      <c r="P22" s="2">
        <f t="shared" si="0"/>
        <v>100000</v>
      </c>
      <c r="Q22" s="2" t="s">
        <v>194</v>
      </c>
      <c r="R22" s="2" t="s">
        <v>42</v>
      </c>
      <c r="S22" s="2">
        <f t="shared" si="1"/>
        <v>10000</v>
      </c>
      <c r="T22" s="2">
        <f t="shared" si="1"/>
        <v>10000</v>
      </c>
      <c r="U22" s="2">
        <f t="shared" si="2"/>
        <v>20000</v>
      </c>
      <c r="V22" s="11">
        <v>41493</v>
      </c>
      <c r="W22" s="2"/>
    </row>
    <row r="23" spans="5:23">
      <c r="E23" s="2">
        <v>14</v>
      </c>
      <c r="F23" s="2" t="s">
        <v>465</v>
      </c>
      <c r="G23" s="2" t="s">
        <v>466</v>
      </c>
      <c r="H23" s="2" t="s">
        <v>28</v>
      </c>
      <c r="I23" s="2" t="s">
        <v>34</v>
      </c>
      <c r="J23" s="2" t="s">
        <v>39</v>
      </c>
      <c r="K23" s="2" t="s">
        <v>467</v>
      </c>
      <c r="L23" s="2">
        <v>375000</v>
      </c>
      <c r="M23" s="2">
        <v>90000</v>
      </c>
      <c r="N23" s="2">
        <v>10000</v>
      </c>
      <c r="O23" s="2">
        <v>25000</v>
      </c>
      <c r="P23" s="2">
        <f t="shared" si="0"/>
        <v>500000</v>
      </c>
      <c r="Q23" s="2" t="s">
        <v>435</v>
      </c>
      <c r="R23" s="2" t="s">
        <v>384</v>
      </c>
      <c r="S23" s="2">
        <f t="shared" si="1"/>
        <v>90000</v>
      </c>
      <c r="T23" s="2">
        <f t="shared" si="1"/>
        <v>10000</v>
      </c>
      <c r="U23" s="2">
        <f t="shared" si="2"/>
        <v>100000</v>
      </c>
      <c r="V23" s="11">
        <v>41493</v>
      </c>
      <c r="W23" s="2"/>
    </row>
    <row r="24" spans="5:23">
      <c r="E24" s="2">
        <v>15</v>
      </c>
      <c r="F24" s="2" t="s">
        <v>468</v>
      </c>
      <c r="G24" s="2" t="s">
        <v>469</v>
      </c>
      <c r="H24" s="2" t="s">
        <v>28</v>
      </c>
      <c r="I24" s="2" t="s">
        <v>34</v>
      </c>
      <c r="J24" s="2" t="s">
        <v>29</v>
      </c>
      <c r="K24" s="2" t="s">
        <v>45</v>
      </c>
      <c r="L24" s="2">
        <v>187500</v>
      </c>
      <c r="M24" s="2">
        <v>40000</v>
      </c>
      <c r="N24" s="2">
        <v>10000</v>
      </c>
      <c r="O24" s="2">
        <v>12500</v>
      </c>
      <c r="P24" s="2">
        <f t="shared" si="0"/>
        <v>250000</v>
      </c>
      <c r="Q24" s="2" t="s">
        <v>305</v>
      </c>
      <c r="R24" s="2" t="s">
        <v>28</v>
      </c>
      <c r="S24" s="2">
        <f t="shared" si="1"/>
        <v>40000</v>
      </c>
      <c r="T24" s="2">
        <f t="shared" si="1"/>
        <v>10000</v>
      </c>
      <c r="U24" s="2">
        <f t="shared" si="2"/>
        <v>50000</v>
      </c>
      <c r="V24" s="11">
        <v>41535</v>
      </c>
      <c r="W24" s="2"/>
    </row>
    <row r="25" spans="5:23">
      <c r="E25" s="2">
        <v>16</v>
      </c>
      <c r="F25" s="2" t="s">
        <v>470</v>
      </c>
      <c r="G25" s="2" t="s">
        <v>471</v>
      </c>
      <c r="H25" s="2" t="s">
        <v>28</v>
      </c>
      <c r="I25" s="2" t="s">
        <v>34</v>
      </c>
      <c r="J25" s="2" t="s">
        <v>39</v>
      </c>
      <c r="K25" s="2" t="s">
        <v>360</v>
      </c>
      <c r="L25" s="2">
        <v>101250</v>
      </c>
      <c r="M25" s="2">
        <v>17000</v>
      </c>
      <c r="N25" s="2">
        <v>10000</v>
      </c>
      <c r="O25" s="2">
        <v>6750</v>
      </c>
      <c r="P25" s="2">
        <f t="shared" si="0"/>
        <v>135000</v>
      </c>
      <c r="Q25" s="2" t="s">
        <v>46</v>
      </c>
      <c r="R25" s="2" t="s">
        <v>472</v>
      </c>
      <c r="S25" s="2">
        <f t="shared" si="1"/>
        <v>17000</v>
      </c>
      <c r="T25" s="2">
        <f t="shared" si="1"/>
        <v>10000</v>
      </c>
      <c r="U25" s="2">
        <f t="shared" si="2"/>
        <v>27000</v>
      </c>
      <c r="V25" s="11">
        <v>41571</v>
      </c>
      <c r="W25" s="2"/>
    </row>
    <row r="26" spans="5:23">
      <c r="E26" s="2">
        <v>17</v>
      </c>
      <c r="F26" s="2" t="s">
        <v>473</v>
      </c>
      <c r="G26" s="2" t="s">
        <v>474</v>
      </c>
      <c r="H26" s="2" t="s">
        <v>28</v>
      </c>
      <c r="I26" s="2" t="s">
        <v>34</v>
      </c>
      <c r="J26" s="2" t="s">
        <v>29</v>
      </c>
      <c r="K26" s="2" t="s">
        <v>475</v>
      </c>
      <c r="L26" s="2">
        <v>150000</v>
      </c>
      <c r="M26" s="2">
        <v>30000</v>
      </c>
      <c r="N26" s="2"/>
      <c r="O26" s="2">
        <v>10000</v>
      </c>
      <c r="P26" s="2">
        <f t="shared" si="0"/>
        <v>190000</v>
      </c>
      <c r="Q26" s="2" t="s">
        <v>86</v>
      </c>
      <c r="R26" s="2" t="s">
        <v>33</v>
      </c>
      <c r="S26" s="2">
        <f t="shared" si="1"/>
        <v>30000</v>
      </c>
      <c r="T26" s="2">
        <f t="shared" si="1"/>
        <v>0</v>
      </c>
      <c r="U26" s="2">
        <f t="shared" si="2"/>
        <v>30000</v>
      </c>
      <c r="V26" s="11">
        <v>41572</v>
      </c>
      <c r="W26" s="2"/>
    </row>
    <row r="27" spans="5:23">
      <c r="E27" s="2">
        <v>18</v>
      </c>
      <c r="F27" s="2" t="s">
        <v>476</v>
      </c>
      <c r="G27" s="2" t="s">
        <v>477</v>
      </c>
      <c r="H27" s="2" t="s">
        <v>28</v>
      </c>
      <c r="I27" s="2" t="s">
        <v>34</v>
      </c>
      <c r="J27" s="2" t="s">
        <v>29</v>
      </c>
      <c r="K27" s="2" t="s">
        <v>478</v>
      </c>
      <c r="L27" s="2">
        <v>150000</v>
      </c>
      <c r="M27" s="2">
        <v>30000</v>
      </c>
      <c r="N27" s="2">
        <v>10000</v>
      </c>
      <c r="O27" s="2">
        <v>10000</v>
      </c>
      <c r="P27" s="2">
        <f t="shared" si="0"/>
        <v>200000</v>
      </c>
      <c r="Q27" s="2" t="s">
        <v>86</v>
      </c>
      <c r="R27" s="2" t="s">
        <v>302</v>
      </c>
      <c r="S27" s="2">
        <f t="shared" si="1"/>
        <v>30000</v>
      </c>
      <c r="T27" s="2">
        <f t="shared" si="1"/>
        <v>10000</v>
      </c>
      <c r="U27" s="2">
        <f t="shared" si="2"/>
        <v>40000</v>
      </c>
      <c r="V27" s="11">
        <v>41585</v>
      </c>
      <c r="W27" s="2"/>
    </row>
    <row r="28" spans="5:23">
      <c r="E28" s="2">
        <v>19</v>
      </c>
      <c r="F28" s="2" t="s">
        <v>479</v>
      </c>
      <c r="G28" s="2" t="s">
        <v>480</v>
      </c>
      <c r="H28" s="2" t="s">
        <v>28</v>
      </c>
      <c r="I28" s="2" t="s">
        <v>34</v>
      </c>
      <c r="J28" s="2" t="s">
        <v>39</v>
      </c>
      <c r="K28" s="2" t="s">
        <v>481</v>
      </c>
      <c r="L28" s="2">
        <v>150000</v>
      </c>
      <c r="M28" s="2">
        <v>30000</v>
      </c>
      <c r="N28" s="2">
        <v>10000</v>
      </c>
      <c r="O28" s="2">
        <v>10000</v>
      </c>
      <c r="P28" s="2">
        <f t="shared" si="0"/>
        <v>200000</v>
      </c>
      <c r="Q28" s="2" t="s">
        <v>46</v>
      </c>
      <c r="R28" s="2" t="s">
        <v>47</v>
      </c>
      <c r="S28" s="2">
        <f t="shared" si="1"/>
        <v>30000</v>
      </c>
      <c r="T28" s="2">
        <f t="shared" si="1"/>
        <v>10000</v>
      </c>
      <c r="U28" s="2">
        <f t="shared" si="2"/>
        <v>40000</v>
      </c>
      <c r="V28" s="11">
        <v>41603</v>
      </c>
      <c r="W28" s="2"/>
    </row>
    <row r="29" spans="5:23">
      <c r="E29" s="2">
        <v>20</v>
      </c>
      <c r="F29" s="2" t="s">
        <v>482</v>
      </c>
      <c r="G29" s="2" t="s">
        <v>483</v>
      </c>
      <c r="H29" s="2" t="s">
        <v>28</v>
      </c>
      <c r="I29" s="2" t="s">
        <v>34</v>
      </c>
      <c r="J29" s="2" t="s">
        <v>29</v>
      </c>
      <c r="K29" s="2" t="s">
        <v>45</v>
      </c>
      <c r="L29" s="2">
        <v>75000</v>
      </c>
      <c r="M29" s="2">
        <v>10000</v>
      </c>
      <c r="N29" s="2">
        <v>10000</v>
      </c>
      <c r="O29" s="2">
        <v>5000</v>
      </c>
      <c r="P29" s="2">
        <f t="shared" si="0"/>
        <v>100000</v>
      </c>
      <c r="Q29" s="2" t="s">
        <v>484</v>
      </c>
      <c r="R29" s="2" t="s">
        <v>485</v>
      </c>
      <c r="S29" s="2">
        <f t="shared" si="1"/>
        <v>10000</v>
      </c>
      <c r="T29" s="2">
        <f t="shared" si="1"/>
        <v>10000</v>
      </c>
      <c r="U29" s="2">
        <f t="shared" si="2"/>
        <v>20000</v>
      </c>
      <c r="V29" s="11">
        <v>41603</v>
      </c>
      <c r="W29" s="2"/>
    </row>
    <row r="30" spans="5:23">
      <c r="E30" s="2">
        <v>21</v>
      </c>
      <c r="F30" s="2" t="s">
        <v>486</v>
      </c>
      <c r="G30" s="2" t="s">
        <v>487</v>
      </c>
      <c r="H30" s="2" t="s">
        <v>28</v>
      </c>
      <c r="I30" s="2" t="s">
        <v>34</v>
      </c>
      <c r="J30" s="2" t="s">
        <v>29</v>
      </c>
      <c r="K30" s="15" t="s">
        <v>488</v>
      </c>
      <c r="L30" s="2">
        <v>375000</v>
      </c>
      <c r="M30" s="2">
        <v>90000</v>
      </c>
      <c r="N30" s="2">
        <v>10000</v>
      </c>
      <c r="O30" s="2">
        <v>25000</v>
      </c>
      <c r="P30" s="2">
        <f t="shared" si="0"/>
        <v>500000</v>
      </c>
      <c r="Q30" s="2" t="s">
        <v>199</v>
      </c>
      <c r="R30" s="2" t="s">
        <v>200</v>
      </c>
      <c r="S30" s="2">
        <f t="shared" si="1"/>
        <v>90000</v>
      </c>
      <c r="T30" s="2">
        <f t="shared" si="1"/>
        <v>10000</v>
      </c>
      <c r="U30" s="2">
        <f t="shared" si="2"/>
        <v>100000</v>
      </c>
      <c r="V30" s="11">
        <v>41603</v>
      </c>
      <c r="W30" s="2"/>
    </row>
    <row r="31" spans="5:23">
      <c r="E31" s="2">
        <v>22</v>
      </c>
      <c r="F31" s="2" t="s">
        <v>489</v>
      </c>
      <c r="G31" s="2" t="s">
        <v>490</v>
      </c>
      <c r="H31" s="2" t="s">
        <v>28</v>
      </c>
      <c r="I31" s="2" t="s">
        <v>34</v>
      </c>
      <c r="J31" s="2" t="s">
        <v>29</v>
      </c>
      <c r="K31" s="2" t="s">
        <v>244</v>
      </c>
      <c r="L31" s="2">
        <v>75000</v>
      </c>
      <c r="M31" s="2">
        <v>10000</v>
      </c>
      <c r="N31" s="2">
        <v>10000</v>
      </c>
      <c r="O31" s="2">
        <v>5000</v>
      </c>
      <c r="P31" s="2">
        <f t="shared" si="0"/>
        <v>100000</v>
      </c>
      <c r="Q31" s="2" t="s">
        <v>194</v>
      </c>
      <c r="R31" s="2" t="s">
        <v>26</v>
      </c>
      <c r="S31" s="2">
        <f t="shared" si="1"/>
        <v>10000</v>
      </c>
      <c r="T31" s="2">
        <f t="shared" si="1"/>
        <v>10000</v>
      </c>
      <c r="U31" s="2">
        <f t="shared" si="2"/>
        <v>20000</v>
      </c>
      <c r="V31" s="11">
        <v>41603</v>
      </c>
      <c r="W31" s="2"/>
    </row>
    <row r="32" spans="5:23">
      <c r="E32" s="2">
        <v>23</v>
      </c>
      <c r="F32" s="2" t="s">
        <v>491</v>
      </c>
      <c r="G32" s="2" t="s">
        <v>492</v>
      </c>
      <c r="H32" s="2" t="s">
        <v>28</v>
      </c>
      <c r="I32" s="2" t="s">
        <v>34</v>
      </c>
      <c r="J32" s="2" t="s">
        <v>29</v>
      </c>
      <c r="K32" s="2" t="s">
        <v>493</v>
      </c>
      <c r="L32" s="2">
        <v>150000</v>
      </c>
      <c r="M32" s="2">
        <v>30000</v>
      </c>
      <c r="N32" s="2">
        <v>10000</v>
      </c>
      <c r="O32" s="2">
        <v>10000</v>
      </c>
      <c r="P32" s="2">
        <f t="shared" si="0"/>
        <v>200000</v>
      </c>
      <c r="Q32" s="2" t="s">
        <v>46</v>
      </c>
      <c r="R32" s="2" t="s">
        <v>47</v>
      </c>
      <c r="S32" s="2">
        <f t="shared" si="1"/>
        <v>30000</v>
      </c>
      <c r="T32" s="2">
        <f t="shared" si="1"/>
        <v>10000</v>
      </c>
      <c r="U32" s="2">
        <f t="shared" si="2"/>
        <v>40000</v>
      </c>
      <c r="V32" s="11">
        <v>41603</v>
      </c>
      <c r="W32" s="2"/>
    </row>
    <row r="33" spans="5:23">
      <c r="E33" s="2">
        <v>24</v>
      </c>
      <c r="F33" s="2" t="s">
        <v>494</v>
      </c>
      <c r="G33" s="2" t="s">
        <v>495</v>
      </c>
      <c r="H33" s="2" t="s">
        <v>28</v>
      </c>
      <c r="I33" s="2" t="s">
        <v>34</v>
      </c>
      <c r="J33" s="2" t="s">
        <v>29</v>
      </c>
      <c r="K33" s="2" t="s">
        <v>45</v>
      </c>
      <c r="L33" s="2">
        <v>150000</v>
      </c>
      <c r="M33" s="2">
        <v>30000</v>
      </c>
      <c r="N33" s="2">
        <v>10000</v>
      </c>
      <c r="O33" s="2">
        <v>10000</v>
      </c>
      <c r="P33" s="2">
        <f t="shared" si="0"/>
        <v>200000</v>
      </c>
      <c r="Q33" s="2" t="s">
        <v>46</v>
      </c>
      <c r="R33" s="2" t="s">
        <v>47</v>
      </c>
      <c r="S33" s="2">
        <f t="shared" si="1"/>
        <v>30000</v>
      </c>
      <c r="T33" s="2">
        <f t="shared" si="1"/>
        <v>10000</v>
      </c>
      <c r="U33" s="2">
        <f t="shared" si="2"/>
        <v>40000</v>
      </c>
      <c r="V33" s="11">
        <v>41603</v>
      </c>
      <c r="W33" s="2"/>
    </row>
    <row r="34" spans="5:23">
      <c r="E34" s="2">
        <v>25</v>
      </c>
      <c r="F34" s="2" t="s">
        <v>496</v>
      </c>
      <c r="G34" s="2" t="s">
        <v>497</v>
      </c>
      <c r="H34" s="2" t="s">
        <v>28</v>
      </c>
      <c r="I34" s="2" t="s">
        <v>34</v>
      </c>
      <c r="J34" s="2" t="s">
        <v>29</v>
      </c>
      <c r="K34" s="2" t="s">
        <v>111</v>
      </c>
      <c r="L34" s="2">
        <v>375000</v>
      </c>
      <c r="M34" s="2">
        <v>90000</v>
      </c>
      <c r="N34" s="2">
        <v>10000</v>
      </c>
      <c r="O34" s="2">
        <v>25000</v>
      </c>
      <c r="P34" s="2">
        <f t="shared" si="0"/>
        <v>500000</v>
      </c>
      <c r="Q34" s="2" t="s">
        <v>194</v>
      </c>
      <c r="R34" s="2" t="s">
        <v>302</v>
      </c>
      <c r="S34" s="2">
        <f t="shared" si="1"/>
        <v>90000</v>
      </c>
      <c r="T34" s="2">
        <f t="shared" si="1"/>
        <v>10000</v>
      </c>
      <c r="U34" s="2">
        <f t="shared" si="2"/>
        <v>100000</v>
      </c>
      <c r="V34" s="11">
        <v>41603</v>
      </c>
      <c r="W34" s="2"/>
    </row>
    <row r="35" spans="5:23">
      <c r="E35" s="2">
        <v>26</v>
      </c>
      <c r="F35" s="2" t="s">
        <v>498</v>
      </c>
      <c r="G35" s="2" t="s">
        <v>499</v>
      </c>
      <c r="H35" s="2" t="s">
        <v>28</v>
      </c>
      <c r="I35" s="2" t="s">
        <v>34</v>
      </c>
      <c r="J35" s="2" t="s">
        <v>29</v>
      </c>
      <c r="K35" s="2" t="s">
        <v>439</v>
      </c>
      <c r="L35" s="2">
        <v>253635</v>
      </c>
      <c r="M35" s="2">
        <v>57636</v>
      </c>
      <c r="N35" s="2">
        <v>10000</v>
      </c>
      <c r="O35" s="2">
        <v>16909</v>
      </c>
      <c r="P35" s="2">
        <f t="shared" si="0"/>
        <v>338180</v>
      </c>
      <c r="Q35" s="2" t="s">
        <v>194</v>
      </c>
      <c r="R35" s="2" t="s">
        <v>500</v>
      </c>
      <c r="S35" s="2">
        <f t="shared" si="1"/>
        <v>57636</v>
      </c>
      <c r="T35" s="2">
        <f t="shared" si="1"/>
        <v>10000</v>
      </c>
      <c r="U35" s="2">
        <f t="shared" si="2"/>
        <v>67636</v>
      </c>
      <c r="V35" s="11">
        <v>41603</v>
      </c>
      <c r="W35" s="2"/>
    </row>
    <row r="36" spans="5:23">
      <c r="E36" s="2">
        <v>27</v>
      </c>
      <c r="F36" s="2" t="s">
        <v>501</v>
      </c>
      <c r="G36" s="2" t="s">
        <v>397</v>
      </c>
      <c r="H36" s="2" t="s">
        <v>28</v>
      </c>
      <c r="I36" s="2" t="s">
        <v>34</v>
      </c>
      <c r="J36" s="2" t="s">
        <v>29</v>
      </c>
      <c r="K36" s="2" t="s">
        <v>160</v>
      </c>
      <c r="L36" s="2">
        <v>375000</v>
      </c>
      <c r="M36" s="2">
        <v>90000</v>
      </c>
      <c r="N36" s="2">
        <v>10000</v>
      </c>
      <c r="O36" s="2">
        <v>25000</v>
      </c>
      <c r="P36" s="2">
        <f t="shared" si="0"/>
        <v>500000</v>
      </c>
      <c r="Q36" s="2" t="s">
        <v>46</v>
      </c>
      <c r="R36" s="2" t="s">
        <v>306</v>
      </c>
      <c r="S36" s="2">
        <f t="shared" si="1"/>
        <v>90000</v>
      </c>
      <c r="T36" s="2">
        <f t="shared" si="1"/>
        <v>10000</v>
      </c>
      <c r="U36" s="2">
        <f t="shared" si="2"/>
        <v>100000</v>
      </c>
      <c r="V36" s="11">
        <v>41639</v>
      </c>
      <c r="W36" s="2"/>
    </row>
    <row r="37" spans="5:23">
      <c r="E37" s="2">
        <v>28</v>
      </c>
      <c r="F37" s="2" t="s">
        <v>502</v>
      </c>
      <c r="G37" s="2" t="s">
        <v>503</v>
      </c>
      <c r="H37" s="2" t="s">
        <v>28</v>
      </c>
      <c r="I37" s="2" t="s">
        <v>34</v>
      </c>
      <c r="J37" s="2" t="s">
        <v>29</v>
      </c>
      <c r="K37" s="2" t="s">
        <v>493</v>
      </c>
      <c r="L37" s="2">
        <v>150000</v>
      </c>
      <c r="M37" s="2">
        <v>30000</v>
      </c>
      <c r="N37" s="2">
        <v>10000</v>
      </c>
      <c r="O37" s="2">
        <v>10000</v>
      </c>
      <c r="P37" s="2">
        <f t="shared" si="0"/>
        <v>200000</v>
      </c>
      <c r="Q37" s="2" t="s">
        <v>104</v>
      </c>
      <c r="R37" s="2" t="s">
        <v>504</v>
      </c>
      <c r="S37" s="2">
        <f t="shared" si="1"/>
        <v>30000</v>
      </c>
      <c r="T37" s="2">
        <f t="shared" si="1"/>
        <v>10000</v>
      </c>
      <c r="U37" s="2">
        <f t="shared" si="2"/>
        <v>40000</v>
      </c>
      <c r="V37" s="11">
        <v>41639</v>
      </c>
      <c r="W37" s="2"/>
    </row>
    <row r="38" spans="5:23">
      <c r="E38" s="2">
        <v>29</v>
      </c>
      <c r="F38" s="2" t="s">
        <v>505</v>
      </c>
      <c r="G38" s="2" t="s">
        <v>506</v>
      </c>
      <c r="H38" s="2" t="s">
        <v>28</v>
      </c>
      <c r="I38" s="2" t="s">
        <v>34</v>
      </c>
      <c r="J38" s="2" t="s">
        <v>29</v>
      </c>
      <c r="K38" s="2" t="s">
        <v>244</v>
      </c>
      <c r="L38" s="2">
        <v>187500</v>
      </c>
      <c r="M38" s="2">
        <v>40000</v>
      </c>
      <c r="N38" s="2">
        <v>10000</v>
      </c>
      <c r="O38" s="2">
        <v>12500</v>
      </c>
      <c r="P38" s="2">
        <f t="shared" si="0"/>
        <v>250000</v>
      </c>
      <c r="Q38" s="2" t="s">
        <v>86</v>
      </c>
      <c r="R38" s="2" t="s">
        <v>302</v>
      </c>
      <c r="S38" s="2">
        <f t="shared" si="1"/>
        <v>40000</v>
      </c>
      <c r="T38" s="2">
        <f t="shared" si="1"/>
        <v>10000</v>
      </c>
      <c r="U38" s="2">
        <f t="shared" si="2"/>
        <v>50000</v>
      </c>
      <c r="V38" s="11">
        <v>41643</v>
      </c>
      <c r="W38" s="2"/>
    </row>
    <row r="39" spans="5:23">
      <c r="E39" s="2">
        <v>30</v>
      </c>
      <c r="F39" s="2" t="s">
        <v>507</v>
      </c>
      <c r="G39" s="2" t="s">
        <v>508</v>
      </c>
      <c r="H39" s="2" t="s">
        <v>28</v>
      </c>
      <c r="I39" s="2" t="s">
        <v>34</v>
      </c>
      <c r="J39" s="2" t="s">
        <v>29</v>
      </c>
      <c r="K39" s="2" t="s">
        <v>509</v>
      </c>
      <c r="L39" s="2">
        <v>375000</v>
      </c>
      <c r="M39" s="2">
        <v>90000</v>
      </c>
      <c r="N39" s="2">
        <v>10000</v>
      </c>
      <c r="O39" s="2">
        <v>25000</v>
      </c>
      <c r="P39" s="2">
        <f t="shared" si="0"/>
        <v>500000</v>
      </c>
      <c r="Q39" s="2" t="s">
        <v>46</v>
      </c>
      <c r="R39" s="2" t="s">
        <v>257</v>
      </c>
      <c r="S39" s="2">
        <f t="shared" si="1"/>
        <v>90000</v>
      </c>
      <c r="T39" s="2">
        <f t="shared" si="1"/>
        <v>10000</v>
      </c>
      <c r="U39" s="2">
        <f t="shared" si="2"/>
        <v>100000</v>
      </c>
      <c r="V39" s="11">
        <v>41656</v>
      </c>
      <c r="W39" s="2"/>
    </row>
    <row r="40" spans="5:23">
      <c r="E40" s="2">
        <v>31</v>
      </c>
      <c r="F40" s="2" t="s">
        <v>510</v>
      </c>
      <c r="G40" s="2" t="s">
        <v>511</v>
      </c>
      <c r="H40" s="2" t="s">
        <v>28</v>
      </c>
      <c r="I40" s="2" t="s">
        <v>34</v>
      </c>
      <c r="J40" s="2" t="s">
        <v>29</v>
      </c>
      <c r="K40" s="2" t="s">
        <v>45</v>
      </c>
      <c r="L40" s="2">
        <v>75000</v>
      </c>
      <c r="M40" s="2">
        <v>10000</v>
      </c>
      <c r="N40" s="2">
        <v>10000</v>
      </c>
      <c r="O40" s="2">
        <v>5000</v>
      </c>
      <c r="P40" s="2">
        <f t="shared" si="0"/>
        <v>100000</v>
      </c>
      <c r="Q40" s="2" t="s">
        <v>194</v>
      </c>
      <c r="R40" s="2" t="s">
        <v>361</v>
      </c>
      <c r="S40" s="2">
        <f t="shared" si="1"/>
        <v>10000</v>
      </c>
      <c r="T40" s="2">
        <f t="shared" si="1"/>
        <v>10000</v>
      </c>
      <c r="U40" s="2">
        <f t="shared" si="2"/>
        <v>20000</v>
      </c>
      <c r="V40" s="11">
        <v>38003</v>
      </c>
      <c r="W40" s="2"/>
    </row>
    <row r="41" spans="5:23">
      <c r="E41" s="2">
        <v>32</v>
      </c>
      <c r="F41" s="2" t="s">
        <v>512</v>
      </c>
      <c r="G41" s="2" t="s">
        <v>513</v>
      </c>
      <c r="H41" s="2" t="s">
        <v>28</v>
      </c>
      <c r="I41" s="2" t="s">
        <v>34</v>
      </c>
      <c r="J41" s="2" t="s">
        <v>29</v>
      </c>
      <c r="K41" s="15" t="s">
        <v>514</v>
      </c>
      <c r="L41" s="2">
        <v>112500</v>
      </c>
      <c r="M41" s="2">
        <v>20000</v>
      </c>
      <c r="N41" s="2">
        <v>10000</v>
      </c>
      <c r="O41" s="2">
        <v>7500</v>
      </c>
      <c r="P41" s="2">
        <f t="shared" si="0"/>
        <v>150000</v>
      </c>
      <c r="Q41" s="2" t="s">
        <v>194</v>
      </c>
      <c r="R41" s="2" t="s">
        <v>365</v>
      </c>
      <c r="S41" s="2">
        <f t="shared" si="1"/>
        <v>20000</v>
      </c>
      <c r="T41" s="2">
        <f t="shared" si="1"/>
        <v>10000</v>
      </c>
      <c r="U41" s="2">
        <f t="shared" si="2"/>
        <v>30000</v>
      </c>
      <c r="V41" s="11">
        <v>41667</v>
      </c>
      <c r="W41" s="2"/>
    </row>
    <row r="42" spans="5:23">
      <c r="E42" s="2">
        <v>33</v>
      </c>
      <c r="F42" s="2" t="s">
        <v>515</v>
      </c>
      <c r="G42" s="2" t="s">
        <v>516</v>
      </c>
      <c r="H42" s="2" t="s">
        <v>28</v>
      </c>
      <c r="I42" s="2" t="s">
        <v>34</v>
      </c>
      <c r="J42" s="2" t="s">
        <v>29</v>
      </c>
      <c r="K42" s="2" t="s">
        <v>517</v>
      </c>
      <c r="L42" s="2">
        <v>150000</v>
      </c>
      <c r="M42" s="2">
        <v>30000</v>
      </c>
      <c r="N42" s="2">
        <v>10000</v>
      </c>
      <c r="O42" s="2">
        <v>10000</v>
      </c>
      <c r="P42" s="2">
        <f t="shared" si="0"/>
        <v>200000</v>
      </c>
      <c r="Q42" s="2" t="s">
        <v>46</v>
      </c>
      <c r="R42" s="2" t="s">
        <v>518</v>
      </c>
      <c r="S42" s="2">
        <f t="shared" si="1"/>
        <v>30000</v>
      </c>
      <c r="T42" s="2">
        <f t="shared" si="1"/>
        <v>10000</v>
      </c>
      <c r="U42" s="2">
        <f t="shared" si="2"/>
        <v>40000</v>
      </c>
      <c r="V42" s="11">
        <v>41684</v>
      </c>
      <c r="W42" s="2"/>
    </row>
    <row r="43" spans="5:23">
      <c r="E43" s="2">
        <v>34</v>
      </c>
      <c r="F43" s="2" t="s">
        <v>519</v>
      </c>
      <c r="G43" s="2" t="s">
        <v>520</v>
      </c>
      <c r="H43" s="2" t="s">
        <v>28</v>
      </c>
      <c r="I43" s="2" t="s">
        <v>34</v>
      </c>
      <c r="J43" s="2" t="s">
        <v>29</v>
      </c>
      <c r="K43" s="2" t="s">
        <v>521</v>
      </c>
      <c r="L43" s="2">
        <v>112500</v>
      </c>
      <c r="M43" s="2">
        <v>20000</v>
      </c>
      <c r="N43" s="2">
        <v>10000</v>
      </c>
      <c r="O43" s="2">
        <v>7500</v>
      </c>
      <c r="P43" s="2">
        <f t="shared" si="0"/>
        <v>150000</v>
      </c>
      <c r="Q43" s="2" t="s">
        <v>86</v>
      </c>
      <c r="R43" s="2" t="s">
        <v>290</v>
      </c>
      <c r="S43" s="2">
        <f t="shared" si="1"/>
        <v>20000</v>
      </c>
      <c r="T43" s="2">
        <f t="shared" si="1"/>
        <v>10000</v>
      </c>
      <c r="U43" s="2">
        <f t="shared" si="2"/>
        <v>30000</v>
      </c>
      <c r="V43" s="11">
        <v>41684</v>
      </c>
      <c r="W43" s="2"/>
    </row>
    <row r="44" spans="5:23">
      <c r="E44" s="2">
        <v>35</v>
      </c>
      <c r="F44" s="2" t="s">
        <v>450</v>
      </c>
      <c r="G44" s="2" t="s">
        <v>451</v>
      </c>
      <c r="H44" s="2" t="s">
        <v>28</v>
      </c>
      <c r="I44" s="2" t="s">
        <v>34</v>
      </c>
      <c r="J44" s="2" t="s">
        <v>39</v>
      </c>
      <c r="K44" s="2" t="s">
        <v>45</v>
      </c>
      <c r="L44" s="2">
        <v>225000</v>
      </c>
      <c r="M44" s="2">
        <v>50000</v>
      </c>
      <c r="N44" s="2">
        <v>10000</v>
      </c>
      <c r="O44" s="2">
        <v>15000</v>
      </c>
      <c r="P44" s="2">
        <f t="shared" si="0"/>
        <v>300000</v>
      </c>
      <c r="Q44" s="2" t="s">
        <v>46</v>
      </c>
      <c r="R44" s="2" t="s">
        <v>452</v>
      </c>
      <c r="S44" s="2">
        <f t="shared" si="1"/>
        <v>50000</v>
      </c>
      <c r="T44" s="2">
        <f t="shared" si="1"/>
        <v>10000</v>
      </c>
      <c r="U44" s="2">
        <f t="shared" si="2"/>
        <v>60000</v>
      </c>
      <c r="V44" s="11">
        <v>41683</v>
      </c>
      <c r="W44" s="2"/>
    </row>
    <row r="45" spans="5:23">
      <c r="E45" s="2">
        <v>36</v>
      </c>
      <c r="F45" s="2" t="s">
        <v>522</v>
      </c>
      <c r="G45" s="2" t="s">
        <v>523</v>
      </c>
      <c r="H45" s="2" t="s">
        <v>28</v>
      </c>
      <c r="I45" s="2" t="s">
        <v>34</v>
      </c>
      <c r="J45" s="2" t="s">
        <v>29</v>
      </c>
      <c r="K45" s="15" t="s">
        <v>524</v>
      </c>
      <c r="L45" s="2">
        <v>75000</v>
      </c>
      <c r="M45" s="2">
        <v>10000</v>
      </c>
      <c r="N45" s="2">
        <v>10000</v>
      </c>
      <c r="O45" s="2">
        <v>5000</v>
      </c>
      <c r="P45" s="2">
        <f t="shared" si="0"/>
        <v>100000</v>
      </c>
      <c r="Q45" s="2" t="s">
        <v>194</v>
      </c>
      <c r="R45" s="2" t="s">
        <v>51</v>
      </c>
      <c r="S45" s="2">
        <f t="shared" si="1"/>
        <v>10000</v>
      </c>
      <c r="T45" s="2">
        <f t="shared" si="1"/>
        <v>10000</v>
      </c>
      <c r="U45" s="2">
        <f t="shared" si="2"/>
        <v>20000</v>
      </c>
      <c r="V45" s="11">
        <v>41695</v>
      </c>
      <c r="W45" s="2"/>
    </row>
    <row r="46" spans="5:23">
      <c r="E46" s="2">
        <v>37</v>
      </c>
      <c r="F46" s="2" t="s">
        <v>525</v>
      </c>
      <c r="G46" s="2" t="s">
        <v>526</v>
      </c>
      <c r="H46" s="2" t="s">
        <v>28</v>
      </c>
      <c r="I46" s="2" t="s">
        <v>34</v>
      </c>
      <c r="J46" s="2" t="s">
        <v>39</v>
      </c>
      <c r="K46" s="2" t="s">
        <v>45</v>
      </c>
      <c r="L46" s="2">
        <v>150000</v>
      </c>
      <c r="M46" s="2">
        <v>30000</v>
      </c>
      <c r="N46" s="2">
        <v>10000</v>
      </c>
      <c r="O46" s="2">
        <v>10000</v>
      </c>
      <c r="P46" s="2">
        <f t="shared" si="0"/>
        <v>200000</v>
      </c>
      <c r="Q46" s="2" t="s">
        <v>263</v>
      </c>
      <c r="R46" s="2" t="s">
        <v>28</v>
      </c>
      <c r="S46" s="2">
        <f t="shared" si="1"/>
        <v>30000</v>
      </c>
      <c r="T46" s="2">
        <f t="shared" si="1"/>
        <v>10000</v>
      </c>
      <c r="U46" s="2">
        <f t="shared" si="2"/>
        <v>40000</v>
      </c>
      <c r="V46" s="11">
        <v>41675</v>
      </c>
      <c r="W46" s="2"/>
    </row>
    <row r="47" spans="5:23">
      <c r="E47" s="2">
        <v>38</v>
      </c>
      <c r="F47" s="2" t="s">
        <v>527</v>
      </c>
      <c r="G47" s="2" t="s">
        <v>528</v>
      </c>
      <c r="H47" s="2" t="s">
        <v>28</v>
      </c>
      <c r="I47" s="2" t="s">
        <v>34</v>
      </c>
      <c r="J47" s="2" t="s">
        <v>29</v>
      </c>
      <c r="K47" s="2" t="s">
        <v>529</v>
      </c>
      <c r="L47" s="2">
        <v>337500</v>
      </c>
      <c r="M47" s="2">
        <v>80000</v>
      </c>
      <c r="N47" s="2">
        <v>10000</v>
      </c>
      <c r="O47" s="2">
        <v>22500</v>
      </c>
      <c r="P47" s="2">
        <f t="shared" si="0"/>
        <v>450000</v>
      </c>
      <c r="Q47" s="2" t="s">
        <v>194</v>
      </c>
      <c r="R47" s="2" t="s">
        <v>365</v>
      </c>
      <c r="S47" s="2">
        <f t="shared" si="1"/>
        <v>80000</v>
      </c>
      <c r="T47" s="2">
        <f t="shared" si="1"/>
        <v>10000</v>
      </c>
      <c r="U47" s="2">
        <f t="shared" si="2"/>
        <v>90000</v>
      </c>
      <c r="V47" s="11">
        <v>41716</v>
      </c>
      <c r="W47" s="2"/>
    </row>
    <row r="48" spans="5:23">
      <c r="E48" s="2">
        <v>39</v>
      </c>
      <c r="F48" s="2" t="s">
        <v>530</v>
      </c>
      <c r="G48" s="2" t="s">
        <v>401</v>
      </c>
      <c r="H48" s="2" t="s">
        <v>28</v>
      </c>
      <c r="I48" s="2" t="s">
        <v>34</v>
      </c>
      <c r="J48" s="2" t="s">
        <v>29</v>
      </c>
      <c r="K48" s="2" t="s">
        <v>120</v>
      </c>
      <c r="L48" s="2">
        <v>150000</v>
      </c>
      <c r="M48" s="2">
        <v>30000</v>
      </c>
      <c r="N48" s="2">
        <v>10000</v>
      </c>
      <c r="O48" s="2">
        <v>10000</v>
      </c>
      <c r="P48" s="2">
        <f t="shared" si="0"/>
        <v>200000</v>
      </c>
      <c r="Q48" s="2" t="s">
        <v>194</v>
      </c>
      <c r="R48" s="2" t="s">
        <v>531</v>
      </c>
      <c r="S48" s="2">
        <f t="shared" si="1"/>
        <v>30000</v>
      </c>
      <c r="T48" s="2">
        <f t="shared" si="1"/>
        <v>10000</v>
      </c>
      <c r="U48" s="2">
        <f t="shared" si="2"/>
        <v>40000</v>
      </c>
      <c r="V48" s="11">
        <v>41726</v>
      </c>
      <c r="W48" s="2"/>
    </row>
    <row r="49" spans="5:23">
      <c r="E49" s="2">
        <v>40</v>
      </c>
      <c r="F49" s="2" t="s">
        <v>532</v>
      </c>
      <c r="G49" s="2" t="s">
        <v>533</v>
      </c>
      <c r="H49" s="2" t="s">
        <v>28</v>
      </c>
      <c r="I49" s="2" t="s">
        <v>34</v>
      </c>
      <c r="J49" s="2" t="s">
        <v>29</v>
      </c>
      <c r="K49" s="2" t="s">
        <v>45</v>
      </c>
      <c r="L49" s="2">
        <v>56250</v>
      </c>
      <c r="M49" s="2">
        <v>5000</v>
      </c>
      <c r="N49" s="2">
        <v>10000</v>
      </c>
      <c r="O49" s="2">
        <v>3500</v>
      </c>
      <c r="P49" s="2">
        <f t="shared" si="0"/>
        <v>74750</v>
      </c>
      <c r="Q49" s="2" t="s">
        <v>194</v>
      </c>
      <c r="R49" s="2" t="s">
        <v>534</v>
      </c>
      <c r="S49" s="2">
        <f t="shared" si="1"/>
        <v>5000</v>
      </c>
      <c r="T49" s="2">
        <f t="shared" si="1"/>
        <v>10000</v>
      </c>
      <c r="U49" s="2">
        <f t="shared" si="2"/>
        <v>15000</v>
      </c>
      <c r="V49" s="11">
        <v>41726</v>
      </c>
      <c r="W49" s="2"/>
    </row>
    <row r="50" spans="5:23">
      <c r="E50" s="2">
        <v>41</v>
      </c>
      <c r="F50" s="2" t="s">
        <v>535</v>
      </c>
      <c r="G50" s="2" t="s">
        <v>156</v>
      </c>
      <c r="H50" s="2" t="s">
        <v>28</v>
      </c>
      <c r="I50" s="2" t="s">
        <v>34</v>
      </c>
      <c r="J50" s="2" t="s">
        <v>29</v>
      </c>
      <c r="K50" s="2" t="s">
        <v>45</v>
      </c>
      <c r="L50" s="2">
        <v>150000</v>
      </c>
      <c r="M50" s="2">
        <v>30000</v>
      </c>
      <c r="N50" s="2">
        <v>10000</v>
      </c>
      <c r="O50" s="2">
        <v>10000</v>
      </c>
      <c r="P50" s="2">
        <f t="shared" si="0"/>
        <v>200000</v>
      </c>
      <c r="Q50" s="2" t="s">
        <v>435</v>
      </c>
      <c r="R50" s="2" t="s">
        <v>436</v>
      </c>
      <c r="S50" s="2">
        <f t="shared" si="1"/>
        <v>30000</v>
      </c>
      <c r="T50" s="2">
        <f t="shared" si="1"/>
        <v>10000</v>
      </c>
      <c r="U50" s="2">
        <f t="shared" si="2"/>
        <v>40000</v>
      </c>
      <c r="V50" s="11">
        <v>41726</v>
      </c>
      <c r="W50" s="2"/>
    </row>
    <row r="51" spans="5:23">
      <c r="E51" s="2">
        <v>42</v>
      </c>
      <c r="F51" s="2" t="s">
        <v>536</v>
      </c>
      <c r="G51" s="2" t="s">
        <v>537</v>
      </c>
      <c r="H51" s="2" t="s">
        <v>28</v>
      </c>
      <c r="I51" s="2" t="s">
        <v>34</v>
      </c>
      <c r="J51" s="2" t="s">
        <v>29</v>
      </c>
      <c r="K51" s="2" t="s">
        <v>538</v>
      </c>
      <c r="L51" s="2">
        <v>75000</v>
      </c>
      <c r="M51" s="2">
        <v>10000</v>
      </c>
      <c r="N51" s="2">
        <v>10000</v>
      </c>
      <c r="O51" s="2">
        <v>5000</v>
      </c>
      <c r="P51" s="2">
        <f t="shared" si="0"/>
        <v>100000</v>
      </c>
      <c r="Q51" s="2" t="s">
        <v>194</v>
      </c>
      <c r="R51" s="2" t="s">
        <v>539</v>
      </c>
      <c r="S51" s="2">
        <f t="shared" si="1"/>
        <v>10000</v>
      </c>
      <c r="T51" s="2">
        <f t="shared" si="1"/>
        <v>10000</v>
      </c>
      <c r="U51" s="2">
        <f t="shared" si="2"/>
        <v>20000</v>
      </c>
      <c r="V51" s="11">
        <v>41726</v>
      </c>
      <c r="W51" s="2"/>
    </row>
    <row r="52" spans="5:23">
      <c r="E52" s="2">
        <v>43</v>
      </c>
      <c r="F52" s="2" t="s">
        <v>540</v>
      </c>
      <c r="G52" s="2" t="s">
        <v>541</v>
      </c>
      <c r="H52" s="2" t="s">
        <v>28</v>
      </c>
      <c r="I52" s="2" t="s">
        <v>34</v>
      </c>
      <c r="J52" s="2" t="s">
        <v>29</v>
      </c>
      <c r="K52" s="2" t="s">
        <v>160</v>
      </c>
      <c r="L52" s="2">
        <v>75000</v>
      </c>
      <c r="M52" s="2">
        <v>10000</v>
      </c>
      <c r="N52" s="2">
        <v>10000</v>
      </c>
      <c r="O52" s="2">
        <v>5000</v>
      </c>
      <c r="P52" s="2">
        <f t="shared" si="0"/>
        <v>100000</v>
      </c>
      <c r="Q52" s="2" t="s">
        <v>46</v>
      </c>
      <c r="R52" s="2" t="s">
        <v>542</v>
      </c>
      <c r="S52" s="2">
        <f t="shared" si="1"/>
        <v>10000</v>
      </c>
      <c r="T52" s="2">
        <f t="shared" si="1"/>
        <v>10000</v>
      </c>
      <c r="U52" s="2">
        <f t="shared" si="2"/>
        <v>20000</v>
      </c>
      <c r="V52" s="11">
        <v>41726</v>
      </c>
      <c r="W52" s="2"/>
    </row>
    <row r="53" spans="5:23">
      <c r="E53" s="2">
        <v>44</v>
      </c>
      <c r="F53" s="2" t="s">
        <v>543</v>
      </c>
      <c r="G53" s="2" t="s">
        <v>544</v>
      </c>
      <c r="H53" s="2" t="s">
        <v>28</v>
      </c>
      <c r="I53" s="2" t="s">
        <v>34</v>
      </c>
      <c r="J53" s="2" t="s">
        <v>39</v>
      </c>
      <c r="K53" s="2" t="s">
        <v>45</v>
      </c>
      <c r="L53" s="2">
        <v>75000</v>
      </c>
      <c r="M53" s="2">
        <v>10000</v>
      </c>
      <c r="N53" s="2">
        <v>10000</v>
      </c>
      <c r="O53" s="2">
        <v>5000</v>
      </c>
      <c r="P53" s="2">
        <f t="shared" si="0"/>
        <v>100000</v>
      </c>
      <c r="Q53" s="2" t="s">
        <v>46</v>
      </c>
      <c r="R53" s="2" t="s">
        <v>306</v>
      </c>
      <c r="S53" s="2">
        <f t="shared" si="1"/>
        <v>10000</v>
      </c>
      <c r="T53" s="2">
        <f t="shared" si="1"/>
        <v>10000</v>
      </c>
      <c r="U53" s="2">
        <f t="shared" si="2"/>
        <v>20000</v>
      </c>
      <c r="V53" s="11">
        <v>41727</v>
      </c>
      <c r="W53" s="2"/>
    </row>
    <row r="54" spans="5:23">
      <c r="E54" s="2">
        <v>45</v>
      </c>
      <c r="F54" s="2" t="s">
        <v>545</v>
      </c>
      <c r="G54" s="2" t="s">
        <v>541</v>
      </c>
      <c r="H54" s="2" t="s">
        <v>28</v>
      </c>
      <c r="I54" s="2" t="s">
        <v>34</v>
      </c>
      <c r="J54" s="2" t="s">
        <v>29</v>
      </c>
      <c r="K54" s="2" t="s">
        <v>160</v>
      </c>
      <c r="L54" s="2">
        <v>75000</v>
      </c>
      <c r="M54" s="2">
        <v>10000</v>
      </c>
      <c r="N54" s="2">
        <v>10000</v>
      </c>
      <c r="O54" s="2">
        <v>5000</v>
      </c>
      <c r="P54" s="2">
        <f t="shared" si="0"/>
        <v>100000</v>
      </c>
      <c r="Q54" s="2" t="s">
        <v>46</v>
      </c>
      <c r="R54" s="2" t="s">
        <v>542</v>
      </c>
      <c r="S54" s="2">
        <f t="shared" si="1"/>
        <v>10000</v>
      </c>
      <c r="T54" s="2">
        <f t="shared" si="1"/>
        <v>10000</v>
      </c>
      <c r="U54" s="2">
        <f t="shared" si="2"/>
        <v>20000</v>
      </c>
      <c r="V54" s="11">
        <v>41727</v>
      </c>
      <c r="W54" s="2"/>
    </row>
    <row r="55" spans="5:23">
      <c r="E55" s="2">
        <v>46</v>
      </c>
      <c r="F55" s="2" t="s">
        <v>546</v>
      </c>
      <c r="G55" s="2" t="s">
        <v>547</v>
      </c>
      <c r="H55" s="2" t="s">
        <v>28</v>
      </c>
      <c r="I55" s="2" t="s">
        <v>34</v>
      </c>
      <c r="J55" s="2" t="s">
        <v>29</v>
      </c>
      <c r="K55" s="2" t="s">
        <v>548</v>
      </c>
      <c r="L55" s="2">
        <v>375000</v>
      </c>
      <c r="M55" s="2">
        <v>90000</v>
      </c>
      <c r="N55" s="2">
        <v>10000</v>
      </c>
      <c r="O55" s="2">
        <v>25000</v>
      </c>
      <c r="P55" s="2">
        <f t="shared" si="0"/>
        <v>500000</v>
      </c>
      <c r="Q55" s="2" t="s">
        <v>46</v>
      </c>
      <c r="R55" s="2" t="s">
        <v>549</v>
      </c>
      <c r="S55" s="2">
        <f t="shared" si="1"/>
        <v>90000</v>
      </c>
      <c r="T55" s="2">
        <f t="shared" si="1"/>
        <v>10000</v>
      </c>
      <c r="U55" s="2">
        <f t="shared" si="2"/>
        <v>100000</v>
      </c>
      <c r="V55" s="11">
        <v>41727</v>
      </c>
      <c r="W55" s="2"/>
    </row>
    <row r="56" spans="5:23">
      <c r="E56" s="2">
        <v>47</v>
      </c>
      <c r="F56" s="2" t="s">
        <v>550</v>
      </c>
      <c r="G56" s="2" t="s">
        <v>551</v>
      </c>
      <c r="H56" s="2" t="s">
        <v>28</v>
      </c>
      <c r="I56" s="2" t="s">
        <v>34</v>
      </c>
      <c r="J56" s="2" t="s">
        <v>29</v>
      </c>
      <c r="K56" s="2" t="s">
        <v>552</v>
      </c>
      <c r="L56" s="2">
        <v>150000</v>
      </c>
      <c r="M56" s="2">
        <v>30000</v>
      </c>
      <c r="N56" s="2">
        <v>10000</v>
      </c>
      <c r="O56" s="2">
        <v>10000</v>
      </c>
      <c r="P56" s="2">
        <f t="shared" si="0"/>
        <v>200000</v>
      </c>
      <c r="Q56" s="2" t="s">
        <v>194</v>
      </c>
      <c r="R56" s="2" t="s">
        <v>553</v>
      </c>
      <c r="S56" s="2">
        <f t="shared" si="1"/>
        <v>30000</v>
      </c>
      <c r="T56" s="2">
        <f t="shared" si="1"/>
        <v>10000</v>
      </c>
      <c r="U56" s="2">
        <f t="shared" si="2"/>
        <v>40000</v>
      </c>
      <c r="V56" s="11">
        <v>41727</v>
      </c>
      <c r="W56" s="2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C2:V52"/>
  <sheetViews>
    <sheetView workbookViewId="0">
      <selection activeCell="B9" sqref="B9"/>
    </sheetView>
  </sheetViews>
  <sheetFormatPr defaultRowHeight="15"/>
  <sheetData>
    <row r="2" spans="3:22" ht="18">
      <c r="C2" s="1"/>
      <c r="D2" s="3"/>
      <c r="E2" s="3"/>
      <c r="F2" s="3"/>
      <c r="G2" s="4" t="s">
        <v>0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1"/>
      <c r="V2" s="1"/>
    </row>
    <row r="3" spans="3:22" ht="15.75">
      <c r="C3" s="1"/>
      <c r="D3" s="3"/>
      <c r="E3" s="3"/>
      <c r="F3" s="3" t="s">
        <v>23</v>
      </c>
      <c r="G3" s="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 t="s">
        <v>22</v>
      </c>
      <c r="T3" s="3"/>
      <c r="U3" s="1"/>
      <c r="V3" s="1"/>
    </row>
    <row r="4" spans="3:22">
      <c r="C4" s="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"/>
      <c r="V4" s="1"/>
    </row>
    <row r="5" spans="3:22">
      <c r="C5" s="1"/>
      <c r="D5" s="7" t="s">
        <v>1</v>
      </c>
      <c r="E5" s="7" t="s">
        <v>2</v>
      </c>
      <c r="F5" s="7" t="s">
        <v>3</v>
      </c>
      <c r="G5" s="7" t="s">
        <v>4</v>
      </c>
      <c r="H5" s="7" t="s">
        <v>5</v>
      </c>
      <c r="I5" s="7" t="s">
        <v>6</v>
      </c>
      <c r="J5" s="7" t="s">
        <v>7</v>
      </c>
      <c r="K5" s="32" t="s">
        <v>8</v>
      </c>
      <c r="L5" s="32"/>
      <c r="M5" s="32"/>
      <c r="N5" s="32"/>
      <c r="O5" s="32"/>
      <c r="P5" s="7" t="s">
        <v>16</v>
      </c>
      <c r="Q5" s="7" t="s">
        <v>17</v>
      </c>
      <c r="R5" s="32" t="s">
        <v>18</v>
      </c>
      <c r="S5" s="32"/>
      <c r="T5" s="32"/>
      <c r="U5" s="30" t="s">
        <v>19</v>
      </c>
      <c r="V5" s="7" t="s">
        <v>21</v>
      </c>
    </row>
    <row r="6" spans="3:22">
      <c r="C6" s="1"/>
      <c r="D6" s="8"/>
      <c r="E6" s="8"/>
      <c r="F6" s="8"/>
      <c r="G6" s="8"/>
      <c r="H6" s="8"/>
      <c r="I6" s="8"/>
      <c r="J6" s="8"/>
      <c r="K6" s="30" t="s">
        <v>9</v>
      </c>
      <c r="L6" s="30" t="s">
        <v>10</v>
      </c>
      <c r="M6" s="30" t="s">
        <v>11</v>
      </c>
      <c r="N6" s="30" t="s">
        <v>12</v>
      </c>
      <c r="O6" s="30" t="s">
        <v>14</v>
      </c>
      <c r="P6" s="8"/>
      <c r="Q6" s="8"/>
      <c r="R6" s="30" t="s">
        <v>10</v>
      </c>
      <c r="S6" s="30" t="s">
        <v>11</v>
      </c>
      <c r="T6" s="30" t="s">
        <v>14</v>
      </c>
      <c r="U6" s="30" t="s">
        <v>20</v>
      </c>
      <c r="V6" s="8"/>
    </row>
    <row r="7" spans="3:22">
      <c r="C7" s="1"/>
      <c r="D7" s="9"/>
      <c r="E7" s="9"/>
      <c r="F7" s="9"/>
      <c r="G7" s="9"/>
      <c r="H7" s="9"/>
      <c r="I7" s="9"/>
      <c r="J7" s="9"/>
      <c r="K7" s="30"/>
      <c r="L7" s="30"/>
      <c r="M7" s="30"/>
      <c r="N7" s="30" t="s">
        <v>13</v>
      </c>
      <c r="O7" s="30" t="s">
        <v>15</v>
      </c>
      <c r="P7" s="9"/>
      <c r="Q7" s="9"/>
      <c r="R7" s="30" t="s">
        <v>15</v>
      </c>
      <c r="S7" s="30" t="s">
        <v>15</v>
      </c>
      <c r="T7" s="30" t="s">
        <v>15</v>
      </c>
      <c r="U7" s="30"/>
      <c r="V7" s="9"/>
    </row>
    <row r="8" spans="3:22">
      <c r="C8" s="1"/>
      <c r="D8" s="30">
        <v>1</v>
      </c>
      <c r="E8" s="30">
        <v>2</v>
      </c>
      <c r="F8" s="30">
        <v>3</v>
      </c>
      <c r="G8" s="30">
        <v>4</v>
      </c>
      <c r="H8" s="30">
        <v>5</v>
      </c>
      <c r="I8" s="30">
        <v>6</v>
      </c>
      <c r="J8" s="30">
        <v>7</v>
      </c>
      <c r="K8" s="30">
        <v>8</v>
      </c>
      <c r="L8" s="30">
        <v>9</v>
      </c>
      <c r="M8" s="30">
        <v>10</v>
      </c>
      <c r="N8" s="30">
        <v>11</v>
      </c>
      <c r="O8" s="30">
        <v>12</v>
      </c>
      <c r="P8" s="30">
        <v>13</v>
      </c>
      <c r="Q8" s="30">
        <v>14</v>
      </c>
      <c r="R8" s="30">
        <v>15</v>
      </c>
      <c r="S8" s="30">
        <v>16</v>
      </c>
      <c r="T8" s="30">
        <v>17</v>
      </c>
      <c r="U8" s="30">
        <v>18</v>
      </c>
      <c r="V8" s="30">
        <v>19</v>
      </c>
    </row>
    <row r="9" spans="3:22">
      <c r="D9" s="2"/>
      <c r="E9" s="12" t="s">
        <v>428</v>
      </c>
      <c r="F9" s="2"/>
      <c r="G9" s="2"/>
      <c r="H9" s="2"/>
      <c r="I9" s="2"/>
      <c r="J9" s="2"/>
      <c r="K9" s="2"/>
      <c r="L9" s="2"/>
      <c r="M9" s="2"/>
      <c r="N9" s="2"/>
      <c r="O9" s="2">
        <f t="shared" ref="O9:O52" si="0">K9+L9+M9+N9</f>
        <v>0</v>
      </c>
      <c r="P9" s="2"/>
      <c r="Q9" s="2"/>
      <c r="R9" s="2">
        <f t="shared" ref="R9:S52" si="1">L9</f>
        <v>0</v>
      </c>
      <c r="S9" s="2">
        <f t="shared" si="1"/>
        <v>0</v>
      </c>
      <c r="T9" s="2">
        <f t="shared" ref="T9:T52" si="2">R9+S9</f>
        <v>0</v>
      </c>
      <c r="U9" s="2"/>
      <c r="V9" s="2"/>
    </row>
    <row r="10" spans="3:22">
      <c r="D10" s="2">
        <v>1</v>
      </c>
      <c r="E10" s="2" t="s">
        <v>554</v>
      </c>
      <c r="F10" s="2" t="s">
        <v>555</v>
      </c>
      <c r="G10" s="2" t="s">
        <v>28</v>
      </c>
      <c r="H10" s="2" t="s">
        <v>34</v>
      </c>
      <c r="I10" s="2" t="s">
        <v>29</v>
      </c>
      <c r="J10" s="2" t="s">
        <v>548</v>
      </c>
      <c r="K10" s="2">
        <v>375000</v>
      </c>
      <c r="L10" s="2">
        <v>90000</v>
      </c>
      <c r="M10" s="2">
        <v>10000</v>
      </c>
      <c r="N10" s="2">
        <v>25000</v>
      </c>
      <c r="O10" s="2">
        <f t="shared" si="0"/>
        <v>500000</v>
      </c>
      <c r="P10" s="2" t="s">
        <v>383</v>
      </c>
      <c r="Q10" s="2" t="s">
        <v>556</v>
      </c>
      <c r="R10" s="2">
        <f t="shared" si="1"/>
        <v>90000</v>
      </c>
      <c r="S10" s="2">
        <f t="shared" si="1"/>
        <v>10000</v>
      </c>
      <c r="T10" s="2">
        <f t="shared" si="2"/>
        <v>100000</v>
      </c>
      <c r="U10" s="11">
        <v>41734</v>
      </c>
      <c r="V10" s="2"/>
    </row>
    <row r="11" spans="3:22">
      <c r="D11" s="2">
        <v>2</v>
      </c>
      <c r="E11" s="2" t="s">
        <v>557</v>
      </c>
      <c r="F11" s="2" t="s">
        <v>558</v>
      </c>
      <c r="G11" s="2" t="s">
        <v>28</v>
      </c>
      <c r="H11" s="2" t="s">
        <v>34</v>
      </c>
      <c r="I11" s="2" t="s">
        <v>29</v>
      </c>
      <c r="J11" s="2" t="s">
        <v>71</v>
      </c>
      <c r="K11" s="2">
        <v>375000</v>
      </c>
      <c r="L11" s="2">
        <v>90000</v>
      </c>
      <c r="M11" s="2">
        <v>10000</v>
      </c>
      <c r="N11" s="2">
        <v>25000</v>
      </c>
      <c r="O11" s="2">
        <f t="shared" si="0"/>
        <v>500000</v>
      </c>
      <c r="P11" s="2" t="s">
        <v>55</v>
      </c>
      <c r="Q11" s="2" t="s">
        <v>56</v>
      </c>
      <c r="R11" s="2">
        <f t="shared" si="1"/>
        <v>90000</v>
      </c>
      <c r="S11" s="2">
        <f t="shared" si="1"/>
        <v>10000</v>
      </c>
      <c r="T11" s="2">
        <f t="shared" si="2"/>
        <v>100000</v>
      </c>
      <c r="U11" s="11">
        <v>41734</v>
      </c>
      <c r="V11" s="2"/>
    </row>
    <row r="12" spans="3:22">
      <c r="D12" s="2">
        <v>3</v>
      </c>
      <c r="E12" s="2" t="s">
        <v>559</v>
      </c>
      <c r="F12" s="2" t="s">
        <v>110</v>
      </c>
      <c r="G12" s="2" t="s">
        <v>28</v>
      </c>
      <c r="H12" s="2" t="s">
        <v>34</v>
      </c>
      <c r="I12" s="2" t="s">
        <v>39</v>
      </c>
      <c r="J12" s="2" t="s">
        <v>45</v>
      </c>
      <c r="K12" s="2">
        <v>225000</v>
      </c>
      <c r="L12" s="2">
        <v>50000</v>
      </c>
      <c r="M12" s="2">
        <v>10000</v>
      </c>
      <c r="N12" s="2">
        <v>15000</v>
      </c>
      <c r="O12" s="2">
        <f t="shared" si="0"/>
        <v>300000</v>
      </c>
      <c r="P12" s="2" t="s">
        <v>55</v>
      </c>
      <c r="Q12" s="2" t="s">
        <v>56</v>
      </c>
      <c r="R12" s="2">
        <f t="shared" si="1"/>
        <v>50000</v>
      </c>
      <c r="S12" s="2">
        <f t="shared" si="1"/>
        <v>10000</v>
      </c>
      <c r="T12" s="2">
        <f t="shared" si="2"/>
        <v>60000</v>
      </c>
      <c r="U12" s="11">
        <v>41759</v>
      </c>
      <c r="V12" s="2"/>
    </row>
    <row r="13" spans="3:22">
      <c r="D13" s="2">
        <v>4</v>
      </c>
      <c r="E13" s="2" t="s">
        <v>560</v>
      </c>
      <c r="F13" s="2" t="s">
        <v>561</v>
      </c>
      <c r="G13" s="2" t="s">
        <v>28</v>
      </c>
      <c r="H13" s="2" t="s">
        <v>34</v>
      </c>
      <c r="I13" s="2" t="s">
        <v>29</v>
      </c>
      <c r="J13" s="2" t="s">
        <v>562</v>
      </c>
      <c r="K13" s="2">
        <v>112500</v>
      </c>
      <c r="L13" s="2">
        <v>20000</v>
      </c>
      <c r="M13" s="2">
        <v>10000</v>
      </c>
      <c r="N13" s="2">
        <v>7500</v>
      </c>
      <c r="O13" s="2">
        <f t="shared" si="0"/>
        <v>150000</v>
      </c>
      <c r="P13" s="2" t="s">
        <v>104</v>
      </c>
      <c r="Q13" s="2" t="s">
        <v>51</v>
      </c>
      <c r="R13" s="2">
        <f t="shared" si="1"/>
        <v>20000</v>
      </c>
      <c r="S13" s="2">
        <f t="shared" si="1"/>
        <v>10000</v>
      </c>
      <c r="T13" s="2">
        <f t="shared" si="2"/>
        <v>30000</v>
      </c>
      <c r="U13" s="11">
        <v>41796</v>
      </c>
      <c r="V13" s="2"/>
    </row>
    <row r="14" spans="3:22">
      <c r="D14" s="2">
        <v>5</v>
      </c>
      <c r="E14" s="2" t="s">
        <v>563</v>
      </c>
      <c r="F14" s="2" t="s">
        <v>564</v>
      </c>
      <c r="G14" s="2" t="s">
        <v>28</v>
      </c>
      <c r="H14" s="2" t="s">
        <v>34</v>
      </c>
      <c r="I14" s="2" t="s">
        <v>29</v>
      </c>
      <c r="J14" s="2" t="s">
        <v>45</v>
      </c>
      <c r="K14" s="2">
        <v>225000</v>
      </c>
      <c r="L14" s="2">
        <v>50000</v>
      </c>
      <c r="M14" s="2">
        <v>10000</v>
      </c>
      <c r="N14" s="2">
        <v>15000</v>
      </c>
      <c r="O14" s="2">
        <f t="shared" si="0"/>
        <v>300000</v>
      </c>
      <c r="P14" s="2" t="s">
        <v>55</v>
      </c>
      <c r="Q14" s="2" t="s">
        <v>56</v>
      </c>
      <c r="R14" s="2">
        <f t="shared" si="1"/>
        <v>50000</v>
      </c>
      <c r="S14" s="2">
        <f t="shared" si="1"/>
        <v>10000</v>
      </c>
      <c r="T14" s="2">
        <f t="shared" si="2"/>
        <v>60000</v>
      </c>
      <c r="U14" s="11">
        <v>41796</v>
      </c>
      <c r="V14" s="2"/>
    </row>
    <row r="15" spans="3:22">
      <c r="D15" s="2">
        <v>6</v>
      </c>
      <c r="E15" s="2" t="s">
        <v>565</v>
      </c>
      <c r="F15" s="2" t="s">
        <v>566</v>
      </c>
      <c r="G15" s="2" t="s">
        <v>28</v>
      </c>
      <c r="H15" s="2" t="s">
        <v>34</v>
      </c>
      <c r="I15" s="2" t="s">
        <v>29</v>
      </c>
      <c r="J15" s="2" t="s">
        <v>548</v>
      </c>
      <c r="K15" s="2">
        <v>97500</v>
      </c>
      <c r="L15" s="2">
        <v>16000</v>
      </c>
      <c r="M15" s="2">
        <v>10000</v>
      </c>
      <c r="N15" s="2">
        <v>6500</v>
      </c>
      <c r="O15" s="2">
        <f t="shared" si="0"/>
        <v>130000</v>
      </c>
      <c r="P15" s="2" t="s">
        <v>484</v>
      </c>
      <c r="Q15" s="2" t="s">
        <v>567</v>
      </c>
      <c r="R15" s="2">
        <f t="shared" si="1"/>
        <v>16000</v>
      </c>
      <c r="S15" s="2">
        <f t="shared" si="1"/>
        <v>10000</v>
      </c>
      <c r="T15" s="2">
        <f t="shared" si="2"/>
        <v>26000</v>
      </c>
      <c r="U15" s="11">
        <v>41796</v>
      </c>
      <c r="V15" s="2"/>
    </row>
    <row r="16" spans="3:22">
      <c r="D16" s="2">
        <v>7</v>
      </c>
      <c r="E16" s="2" t="s">
        <v>568</v>
      </c>
      <c r="F16" s="2" t="s">
        <v>569</v>
      </c>
      <c r="G16" s="2" t="s">
        <v>28</v>
      </c>
      <c r="H16" s="2" t="s">
        <v>34</v>
      </c>
      <c r="I16" s="2" t="s">
        <v>29</v>
      </c>
      <c r="J16" s="2" t="s">
        <v>360</v>
      </c>
      <c r="K16" s="2">
        <v>375000</v>
      </c>
      <c r="L16" s="2">
        <v>90000</v>
      </c>
      <c r="M16" s="2">
        <v>10000</v>
      </c>
      <c r="N16" s="2">
        <v>25000</v>
      </c>
      <c r="O16" s="2">
        <f t="shared" si="0"/>
        <v>500000</v>
      </c>
      <c r="P16" s="2" t="s">
        <v>484</v>
      </c>
      <c r="Q16" s="2" t="s">
        <v>418</v>
      </c>
      <c r="R16" s="2">
        <f t="shared" si="1"/>
        <v>90000</v>
      </c>
      <c r="S16" s="2">
        <f t="shared" si="1"/>
        <v>10000</v>
      </c>
      <c r="T16" s="2">
        <f t="shared" si="2"/>
        <v>100000</v>
      </c>
      <c r="U16" s="11">
        <v>41796</v>
      </c>
      <c r="V16" s="2"/>
    </row>
    <row r="17" spans="4:22">
      <c r="D17" s="2">
        <v>8</v>
      </c>
      <c r="E17" s="2" t="s">
        <v>570</v>
      </c>
      <c r="F17" s="2" t="s">
        <v>571</v>
      </c>
      <c r="G17" s="2" t="s">
        <v>28</v>
      </c>
      <c r="H17" s="2" t="s">
        <v>34</v>
      </c>
      <c r="I17" s="2" t="s">
        <v>39</v>
      </c>
      <c r="J17" s="2" t="s">
        <v>45</v>
      </c>
      <c r="K17" s="2">
        <v>225000</v>
      </c>
      <c r="L17" s="2">
        <v>50000</v>
      </c>
      <c r="M17" s="2">
        <v>10000</v>
      </c>
      <c r="N17" s="2">
        <v>15000</v>
      </c>
      <c r="O17" s="2">
        <f t="shared" si="0"/>
        <v>300000</v>
      </c>
      <c r="P17" s="2" t="s">
        <v>46</v>
      </c>
      <c r="Q17" s="2" t="s">
        <v>572</v>
      </c>
      <c r="R17" s="2">
        <f t="shared" si="1"/>
        <v>50000</v>
      </c>
      <c r="S17" s="2">
        <f t="shared" si="1"/>
        <v>10000</v>
      </c>
      <c r="T17" s="2">
        <f t="shared" si="2"/>
        <v>60000</v>
      </c>
      <c r="U17" s="11">
        <v>41796</v>
      </c>
      <c r="V17" s="2"/>
    </row>
    <row r="18" spans="4:22">
      <c r="D18" s="2">
        <v>9</v>
      </c>
      <c r="E18" s="2" t="s">
        <v>573</v>
      </c>
      <c r="F18" s="2" t="s">
        <v>574</v>
      </c>
      <c r="G18" s="2" t="s">
        <v>28</v>
      </c>
      <c r="H18" s="2" t="s">
        <v>34</v>
      </c>
      <c r="I18" s="2" t="s">
        <v>29</v>
      </c>
      <c r="J18" s="2" t="s">
        <v>45</v>
      </c>
      <c r="K18" s="2">
        <v>375000</v>
      </c>
      <c r="L18" s="2">
        <v>90000</v>
      </c>
      <c r="M18" s="2">
        <v>10000</v>
      </c>
      <c r="N18" s="2">
        <v>25000</v>
      </c>
      <c r="O18" s="2">
        <f t="shared" si="0"/>
        <v>500000</v>
      </c>
      <c r="P18" s="2" t="s">
        <v>55</v>
      </c>
      <c r="Q18" s="2" t="s">
        <v>56</v>
      </c>
      <c r="R18" s="2">
        <f t="shared" si="1"/>
        <v>90000</v>
      </c>
      <c r="S18" s="2">
        <f t="shared" si="1"/>
        <v>10000</v>
      </c>
      <c r="T18" s="2">
        <f t="shared" si="2"/>
        <v>100000</v>
      </c>
      <c r="U18" s="11">
        <v>41809</v>
      </c>
      <c r="V18" s="2"/>
    </row>
    <row r="19" spans="4:22">
      <c r="D19" s="2">
        <v>10</v>
      </c>
      <c r="E19" s="2" t="s">
        <v>575</v>
      </c>
      <c r="F19" s="2" t="s">
        <v>576</v>
      </c>
      <c r="G19" s="2" t="s">
        <v>28</v>
      </c>
      <c r="H19" s="2" t="s">
        <v>34</v>
      </c>
      <c r="I19" s="2" t="s">
        <v>29</v>
      </c>
      <c r="J19" s="2" t="s">
        <v>45</v>
      </c>
      <c r="K19" s="2">
        <v>375000</v>
      </c>
      <c r="L19" s="2">
        <v>90000</v>
      </c>
      <c r="M19" s="2">
        <v>10000</v>
      </c>
      <c r="N19" s="2">
        <v>25000</v>
      </c>
      <c r="O19" s="2">
        <f t="shared" si="0"/>
        <v>500000</v>
      </c>
      <c r="P19" s="2" t="s">
        <v>55</v>
      </c>
      <c r="Q19" s="2" t="s">
        <v>56</v>
      </c>
      <c r="R19" s="2">
        <f t="shared" si="1"/>
        <v>90000</v>
      </c>
      <c r="S19" s="2">
        <f t="shared" si="1"/>
        <v>10000</v>
      </c>
      <c r="T19" s="2">
        <f t="shared" si="2"/>
        <v>100000</v>
      </c>
      <c r="U19" s="11">
        <v>41809</v>
      </c>
      <c r="V19" s="2"/>
    </row>
    <row r="20" spans="4:22">
      <c r="D20" s="2">
        <v>11</v>
      </c>
      <c r="E20" s="2" t="s">
        <v>577</v>
      </c>
      <c r="F20" s="2" t="s">
        <v>578</v>
      </c>
      <c r="G20" s="2" t="s">
        <v>28</v>
      </c>
      <c r="H20" s="2" t="s">
        <v>34</v>
      </c>
      <c r="I20" s="2" t="s">
        <v>29</v>
      </c>
      <c r="J20" s="2" t="s">
        <v>211</v>
      </c>
      <c r="K20" s="2">
        <v>150000</v>
      </c>
      <c r="L20" s="2">
        <v>30000</v>
      </c>
      <c r="M20" s="2">
        <v>10000</v>
      </c>
      <c r="N20" s="2">
        <v>10000</v>
      </c>
      <c r="O20" s="2">
        <f t="shared" si="0"/>
        <v>200000</v>
      </c>
      <c r="P20" s="2" t="s">
        <v>194</v>
      </c>
      <c r="Q20" s="2" t="s">
        <v>579</v>
      </c>
      <c r="R20" s="2">
        <f t="shared" si="1"/>
        <v>30000</v>
      </c>
      <c r="S20" s="2">
        <f t="shared" si="1"/>
        <v>10000</v>
      </c>
      <c r="T20" s="2">
        <f t="shared" si="2"/>
        <v>40000</v>
      </c>
      <c r="U20" s="11">
        <v>41809</v>
      </c>
      <c r="V20" s="2"/>
    </row>
    <row r="21" spans="4:22">
      <c r="D21" s="2">
        <v>12</v>
      </c>
      <c r="E21" s="2" t="s">
        <v>580</v>
      </c>
      <c r="F21" s="2" t="s">
        <v>156</v>
      </c>
      <c r="G21" s="2" t="s">
        <v>28</v>
      </c>
      <c r="H21" s="2" t="s">
        <v>34</v>
      </c>
      <c r="I21" s="2" t="s">
        <v>39</v>
      </c>
      <c r="J21" s="2" t="s">
        <v>45</v>
      </c>
      <c r="K21" s="2">
        <v>187500</v>
      </c>
      <c r="L21" s="2">
        <v>40000</v>
      </c>
      <c r="M21" s="2">
        <v>10000</v>
      </c>
      <c r="N21" s="2">
        <v>12500</v>
      </c>
      <c r="O21" s="2">
        <f t="shared" si="0"/>
        <v>250000</v>
      </c>
      <c r="P21" s="2" t="s">
        <v>194</v>
      </c>
      <c r="Q21" s="2" t="s">
        <v>264</v>
      </c>
      <c r="R21" s="2">
        <f t="shared" si="1"/>
        <v>40000</v>
      </c>
      <c r="S21" s="2">
        <f t="shared" si="1"/>
        <v>10000</v>
      </c>
      <c r="T21" s="2">
        <f t="shared" si="2"/>
        <v>50000</v>
      </c>
      <c r="U21" s="11">
        <v>41842</v>
      </c>
      <c r="V21" s="2"/>
    </row>
    <row r="22" spans="4:22">
      <c r="D22" s="2">
        <v>13</v>
      </c>
      <c r="E22" s="2" t="s">
        <v>581</v>
      </c>
      <c r="F22" s="2" t="s">
        <v>582</v>
      </c>
      <c r="G22" s="2" t="s">
        <v>28</v>
      </c>
      <c r="H22" s="2" t="s">
        <v>34</v>
      </c>
      <c r="I22" s="2" t="s">
        <v>29</v>
      </c>
      <c r="J22" s="2" t="s">
        <v>160</v>
      </c>
      <c r="K22" s="2">
        <v>375000</v>
      </c>
      <c r="L22" s="2">
        <v>90000</v>
      </c>
      <c r="M22" s="2">
        <v>10000</v>
      </c>
      <c r="N22" s="2">
        <v>25000</v>
      </c>
      <c r="O22" s="2">
        <f t="shared" si="0"/>
        <v>500000</v>
      </c>
      <c r="P22" s="2" t="s">
        <v>383</v>
      </c>
      <c r="Q22" s="2" t="s">
        <v>556</v>
      </c>
      <c r="R22" s="2">
        <f t="shared" si="1"/>
        <v>90000</v>
      </c>
      <c r="S22" s="2">
        <f t="shared" si="1"/>
        <v>10000</v>
      </c>
      <c r="T22" s="2">
        <f t="shared" si="2"/>
        <v>100000</v>
      </c>
      <c r="U22" s="11">
        <v>41831</v>
      </c>
      <c r="V22" s="2"/>
    </row>
    <row r="23" spans="4:22">
      <c r="D23" s="2">
        <v>14</v>
      </c>
      <c r="E23" s="2" t="s">
        <v>583</v>
      </c>
      <c r="F23" s="2" t="s">
        <v>216</v>
      </c>
      <c r="G23" s="2" t="s">
        <v>28</v>
      </c>
      <c r="H23" s="2" t="s">
        <v>34</v>
      </c>
      <c r="I23" s="2" t="s">
        <v>29</v>
      </c>
      <c r="J23" s="2" t="s">
        <v>538</v>
      </c>
      <c r="K23" s="2">
        <v>375000</v>
      </c>
      <c r="L23" s="2">
        <v>90000</v>
      </c>
      <c r="M23" s="2">
        <v>10000</v>
      </c>
      <c r="N23" s="2">
        <v>25000</v>
      </c>
      <c r="O23" s="2">
        <f t="shared" si="0"/>
        <v>500000</v>
      </c>
      <c r="P23" s="2" t="s">
        <v>46</v>
      </c>
      <c r="Q23" s="2" t="s">
        <v>217</v>
      </c>
      <c r="R23" s="2">
        <f t="shared" si="1"/>
        <v>90000</v>
      </c>
      <c r="S23" s="2">
        <f t="shared" si="1"/>
        <v>10000</v>
      </c>
      <c r="T23" s="2">
        <f t="shared" si="2"/>
        <v>100000</v>
      </c>
      <c r="U23" s="11">
        <v>41842</v>
      </c>
      <c r="V23" s="2"/>
    </row>
    <row r="24" spans="4:22">
      <c r="D24" s="2">
        <v>15</v>
      </c>
      <c r="E24" s="2" t="s">
        <v>584</v>
      </c>
      <c r="F24" s="2" t="s">
        <v>110</v>
      </c>
      <c r="G24" s="2" t="s">
        <v>28</v>
      </c>
      <c r="H24" s="2" t="s">
        <v>34</v>
      </c>
      <c r="I24" s="2" t="s">
        <v>29</v>
      </c>
      <c r="J24" s="2" t="s">
        <v>45</v>
      </c>
      <c r="K24" s="2">
        <v>375000</v>
      </c>
      <c r="L24" s="2">
        <v>90000</v>
      </c>
      <c r="M24" s="2">
        <v>10000</v>
      </c>
      <c r="N24" s="2">
        <v>25000</v>
      </c>
      <c r="O24" s="2">
        <f t="shared" si="0"/>
        <v>500000</v>
      </c>
      <c r="P24" s="2" t="s">
        <v>55</v>
      </c>
      <c r="Q24" s="2" t="s">
        <v>56</v>
      </c>
      <c r="R24" s="2">
        <f t="shared" si="1"/>
        <v>90000</v>
      </c>
      <c r="S24" s="2">
        <f t="shared" si="1"/>
        <v>10000</v>
      </c>
      <c r="T24" s="2">
        <f t="shared" si="2"/>
        <v>100000</v>
      </c>
      <c r="U24" s="11">
        <v>41809</v>
      </c>
      <c r="V24" s="2"/>
    </row>
    <row r="25" spans="4:22">
      <c r="D25" s="2">
        <v>16</v>
      </c>
      <c r="E25" s="2" t="s">
        <v>585</v>
      </c>
      <c r="F25" s="2" t="s">
        <v>586</v>
      </c>
      <c r="G25" s="2" t="s">
        <v>28</v>
      </c>
      <c r="H25" s="2" t="s">
        <v>34</v>
      </c>
      <c r="I25" s="2" t="s">
        <v>29</v>
      </c>
      <c r="J25" s="2" t="s">
        <v>478</v>
      </c>
      <c r="K25" s="2">
        <v>150000</v>
      </c>
      <c r="L25" s="2">
        <v>30000</v>
      </c>
      <c r="M25" s="2">
        <v>10000</v>
      </c>
      <c r="N25" s="2">
        <v>10000</v>
      </c>
      <c r="O25" s="2">
        <f t="shared" si="0"/>
        <v>200000</v>
      </c>
      <c r="P25" s="2" t="s">
        <v>46</v>
      </c>
      <c r="Q25" s="2" t="s">
        <v>549</v>
      </c>
      <c r="R25" s="2">
        <f t="shared" si="1"/>
        <v>30000</v>
      </c>
      <c r="S25" s="2">
        <f t="shared" si="1"/>
        <v>10000</v>
      </c>
      <c r="T25" s="2">
        <f t="shared" si="2"/>
        <v>40000</v>
      </c>
      <c r="U25" s="11">
        <v>41871</v>
      </c>
      <c r="V25" s="2"/>
    </row>
    <row r="26" spans="4:22">
      <c r="D26" s="2">
        <v>17</v>
      </c>
      <c r="E26" s="2" t="s">
        <v>587</v>
      </c>
      <c r="F26" s="2" t="s">
        <v>588</v>
      </c>
      <c r="G26" s="2" t="s">
        <v>28</v>
      </c>
      <c r="H26" s="2" t="s">
        <v>34</v>
      </c>
      <c r="I26" s="2" t="s">
        <v>39</v>
      </c>
      <c r="J26" s="2" t="s">
        <v>589</v>
      </c>
      <c r="K26" s="2">
        <v>56250</v>
      </c>
      <c r="L26" s="2">
        <v>5000</v>
      </c>
      <c r="M26" s="2">
        <v>10000</v>
      </c>
      <c r="N26" s="2">
        <v>3750</v>
      </c>
      <c r="O26" s="2">
        <f t="shared" si="0"/>
        <v>75000</v>
      </c>
      <c r="P26" s="2" t="s">
        <v>46</v>
      </c>
      <c r="Q26" s="2" t="s">
        <v>217</v>
      </c>
      <c r="R26" s="2">
        <f t="shared" si="1"/>
        <v>5000</v>
      </c>
      <c r="S26" s="2">
        <f t="shared" si="1"/>
        <v>10000</v>
      </c>
      <c r="T26" s="2">
        <f t="shared" si="2"/>
        <v>15000</v>
      </c>
      <c r="U26" s="11">
        <v>41870</v>
      </c>
      <c r="V26" s="2"/>
    </row>
    <row r="27" spans="4:22">
      <c r="D27" s="2">
        <v>18</v>
      </c>
      <c r="E27" s="2" t="s">
        <v>590</v>
      </c>
      <c r="F27" s="2" t="s">
        <v>591</v>
      </c>
      <c r="G27" s="2" t="s">
        <v>28</v>
      </c>
      <c r="H27" s="2" t="s">
        <v>34</v>
      </c>
      <c r="I27" s="2" t="s">
        <v>29</v>
      </c>
      <c r="J27" s="2" t="s">
        <v>548</v>
      </c>
      <c r="K27" s="2">
        <v>150000</v>
      </c>
      <c r="L27" s="2">
        <v>30000</v>
      </c>
      <c r="M27" s="2">
        <v>10000</v>
      </c>
      <c r="N27" s="2">
        <v>10000</v>
      </c>
      <c r="O27" s="2">
        <f t="shared" si="0"/>
        <v>200000</v>
      </c>
      <c r="P27" s="2" t="s">
        <v>46</v>
      </c>
      <c r="Q27" s="2" t="s">
        <v>217</v>
      </c>
      <c r="R27" s="2">
        <f t="shared" si="1"/>
        <v>30000</v>
      </c>
      <c r="S27" s="2">
        <f t="shared" si="1"/>
        <v>10000</v>
      </c>
      <c r="T27" s="2">
        <f t="shared" si="2"/>
        <v>40000</v>
      </c>
      <c r="U27" s="11">
        <v>41879</v>
      </c>
      <c r="V27" s="2"/>
    </row>
    <row r="28" spans="4:22">
      <c r="D28" s="2">
        <v>19</v>
      </c>
      <c r="E28" s="2" t="s">
        <v>592</v>
      </c>
      <c r="F28" s="2" t="s">
        <v>593</v>
      </c>
      <c r="G28" s="2" t="s">
        <v>28</v>
      </c>
      <c r="H28" s="2" t="s">
        <v>34</v>
      </c>
      <c r="I28" s="2" t="s">
        <v>29</v>
      </c>
      <c r="J28" s="2" t="s">
        <v>548</v>
      </c>
      <c r="K28" s="2">
        <v>375000</v>
      </c>
      <c r="L28" s="2">
        <v>90000</v>
      </c>
      <c r="M28" s="2">
        <v>10000</v>
      </c>
      <c r="N28" s="2">
        <v>25000</v>
      </c>
      <c r="O28" s="2">
        <f t="shared" si="0"/>
        <v>500000</v>
      </c>
      <c r="P28" s="2" t="s">
        <v>383</v>
      </c>
      <c r="Q28" s="2" t="s">
        <v>556</v>
      </c>
      <c r="R28" s="2">
        <f t="shared" si="1"/>
        <v>90000</v>
      </c>
      <c r="S28" s="2">
        <f t="shared" si="1"/>
        <v>10000</v>
      </c>
      <c r="T28" s="2">
        <f t="shared" si="2"/>
        <v>100000</v>
      </c>
      <c r="U28" s="11">
        <v>41904</v>
      </c>
      <c r="V28" s="2"/>
    </row>
    <row r="29" spans="4:22">
      <c r="D29" s="2">
        <v>20</v>
      </c>
      <c r="E29" s="2" t="s">
        <v>594</v>
      </c>
      <c r="F29" s="2" t="s">
        <v>595</v>
      </c>
      <c r="G29" s="2" t="s">
        <v>28</v>
      </c>
      <c r="H29" s="2" t="s">
        <v>34</v>
      </c>
      <c r="I29" s="2" t="s">
        <v>29</v>
      </c>
      <c r="J29" s="2" t="s">
        <v>596</v>
      </c>
      <c r="K29" s="2">
        <v>375000</v>
      </c>
      <c r="L29" s="2">
        <v>90000</v>
      </c>
      <c r="M29" s="2">
        <v>10000</v>
      </c>
      <c r="N29" s="2">
        <v>25000</v>
      </c>
      <c r="O29" s="2">
        <f t="shared" si="0"/>
        <v>500000</v>
      </c>
      <c r="P29" s="2" t="s">
        <v>199</v>
      </c>
      <c r="Q29" s="2" t="s">
        <v>200</v>
      </c>
      <c r="R29" s="2">
        <f t="shared" si="1"/>
        <v>90000</v>
      </c>
      <c r="S29" s="2">
        <f t="shared" si="1"/>
        <v>10000</v>
      </c>
      <c r="T29" s="2">
        <f t="shared" si="2"/>
        <v>100000</v>
      </c>
      <c r="U29" s="11">
        <v>41932</v>
      </c>
      <c r="V29" s="2"/>
    </row>
    <row r="30" spans="4:22">
      <c r="D30" s="2">
        <v>21</v>
      </c>
      <c r="E30" s="2" t="s">
        <v>597</v>
      </c>
      <c r="F30" s="2" t="s">
        <v>598</v>
      </c>
      <c r="G30" s="2" t="s">
        <v>28</v>
      </c>
      <c r="H30" s="2" t="s">
        <v>34</v>
      </c>
      <c r="I30" s="2" t="s">
        <v>29</v>
      </c>
      <c r="J30" s="15" t="s">
        <v>599</v>
      </c>
      <c r="K30" s="2">
        <v>72000</v>
      </c>
      <c r="L30" s="2">
        <v>9200</v>
      </c>
      <c r="M30" s="2">
        <v>10000</v>
      </c>
      <c r="N30" s="2">
        <v>4800</v>
      </c>
      <c r="O30" s="2">
        <f t="shared" si="0"/>
        <v>96000</v>
      </c>
      <c r="P30" s="2" t="s">
        <v>144</v>
      </c>
      <c r="Q30" s="2" t="s">
        <v>51</v>
      </c>
      <c r="R30" s="2">
        <f t="shared" si="1"/>
        <v>9200</v>
      </c>
      <c r="S30" s="2">
        <f t="shared" si="1"/>
        <v>10000</v>
      </c>
      <c r="T30" s="2">
        <f t="shared" si="2"/>
        <v>19200</v>
      </c>
      <c r="U30" s="11">
        <v>41932</v>
      </c>
      <c r="V30" s="2"/>
    </row>
    <row r="31" spans="4:22">
      <c r="D31" s="2">
        <v>22</v>
      </c>
      <c r="E31" s="2" t="s">
        <v>600</v>
      </c>
      <c r="F31" s="2" t="s">
        <v>601</v>
      </c>
      <c r="G31" s="2" t="s">
        <v>28</v>
      </c>
      <c r="H31" s="2" t="s">
        <v>34</v>
      </c>
      <c r="I31" s="2" t="s">
        <v>29</v>
      </c>
      <c r="J31" s="2" t="s">
        <v>50</v>
      </c>
      <c r="K31" s="2">
        <v>122175</v>
      </c>
      <c r="L31" s="2">
        <v>22580</v>
      </c>
      <c r="M31" s="2">
        <v>10000</v>
      </c>
      <c r="N31" s="2">
        <v>8145</v>
      </c>
      <c r="O31" s="2">
        <f t="shared" si="0"/>
        <v>162900</v>
      </c>
      <c r="P31" s="2" t="s">
        <v>104</v>
      </c>
      <c r="Q31" s="2" t="s">
        <v>264</v>
      </c>
      <c r="R31" s="2">
        <f t="shared" si="1"/>
        <v>22580</v>
      </c>
      <c r="S31" s="2">
        <f t="shared" si="1"/>
        <v>10000</v>
      </c>
      <c r="T31" s="2">
        <f t="shared" si="2"/>
        <v>32580</v>
      </c>
      <c r="U31" s="11">
        <v>41972</v>
      </c>
      <c r="V31" s="2"/>
    </row>
    <row r="32" spans="4:22">
      <c r="D32" s="2">
        <v>23</v>
      </c>
      <c r="E32" s="2" t="s">
        <v>602</v>
      </c>
      <c r="F32" s="2" t="s">
        <v>110</v>
      </c>
      <c r="G32" s="2" t="s">
        <v>28</v>
      </c>
      <c r="H32" s="2" t="s">
        <v>34</v>
      </c>
      <c r="I32" s="2" t="s">
        <v>29</v>
      </c>
      <c r="J32" s="2" t="s">
        <v>120</v>
      </c>
      <c r="K32" s="2">
        <v>150000</v>
      </c>
      <c r="L32" s="2">
        <v>30000</v>
      </c>
      <c r="M32" s="2">
        <v>10000</v>
      </c>
      <c r="N32" s="2">
        <v>10000</v>
      </c>
      <c r="O32" s="2">
        <f t="shared" si="0"/>
        <v>200000</v>
      </c>
      <c r="P32" s="2" t="s">
        <v>55</v>
      </c>
      <c r="Q32" s="2" t="s">
        <v>56</v>
      </c>
      <c r="R32" s="2">
        <f t="shared" si="1"/>
        <v>30000</v>
      </c>
      <c r="S32" s="2">
        <f t="shared" si="1"/>
        <v>10000</v>
      </c>
      <c r="T32" s="2">
        <f t="shared" si="2"/>
        <v>40000</v>
      </c>
      <c r="U32" s="11">
        <v>41982</v>
      </c>
      <c r="V32" s="2"/>
    </row>
    <row r="33" spans="4:22">
      <c r="D33" s="2">
        <v>24</v>
      </c>
      <c r="E33" s="2" t="s">
        <v>603</v>
      </c>
      <c r="F33" s="2" t="s">
        <v>604</v>
      </c>
      <c r="G33" s="2" t="s">
        <v>28</v>
      </c>
      <c r="H33" s="2" t="s">
        <v>34</v>
      </c>
      <c r="I33" s="2" t="s">
        <v>29</v>
      </c>
      <c r="J33" s="2" t="s">
        <v>605</v>
      </c>
      <c r="K33" s="2">
        <v>375000</v>
      </c>
      <c r="L33" s="2">
        <v>90000</v>
      </c>
      <c r="M33" s="2">
        <v>10000</v>
      </c>
      <c r="N33" s="2">
        <v>25000</v>
      </c>
      <c r="O33" s="2">
        <f t="shared" si="0"/>
        <v>500000</v>
      </c>
      <c r="P33" s="2" t="s">
        <v>383</v>
      </c>
      <c r="Q33" s="2" t="s">
        <v>556</v>
      </c>
      <c r="R33" s="2">
        <f t="shared" si="1"/>
        <v>90000</v>
      </c>
      <c r="S33" s="2">
        <f t="shared" si="1"/>
        <v>10000</v>
      </c>
      <c r="T33" s="2">
        <f t="shared" si="2"/>
        <v>100000</v>
      </c>
      <c r="U33" s="11">
        <v>41996</v>
      </c>
      <c r="V33" s="2"/>
    </row>
    <row r="34" spans="4:22">
      <c r="D34" s="2">
        <v>25</v>
      </c>
      <c r="E34" s="2" t="s">
        <v>606</v>
      </c>
      <c r="F34" s="2" t="s">
        <v>607</v>
      </c>
      <c r="G34" s="2" t="s">
        <v>28</v>
      </c>
      <c r="H34" s="2" t="s">
        <v>34</v>
      </c>
      <c r="I34" s="2" t="s">
        <v>29</v>
      </c>
      <c r="J34" s="2" t="s">
        <v>71</v>
      </c>
      <c r="K34" s="2">
        <v>150000</v>
      </c>
      <c r="L34" s="2">
        <v>30000</v>
      </c>
      <c r="M34" s="2">
        <v>10000</v>
      </c>
      <c r="N34" s="2">
        <v>10000</v>
      </c>
      <c r="O34" s="2">
        <f t="shared" si="0"/>
        <v>200000</v>
      </c>
      <c r="P34" s="2" t="s">
        <v>484</v>
      </c>
      <c r="Q34" s="2" t="s">
        <v>365</v>
      </c>
      <c r="R34" s="2">
        <f t="shared" si="1"/>
        <v>30000</v>
      </c>
      <c r="S34" s="2">
        <f t="shared" si="1"/>
        <v>10000</v>
      </c>
      <c r="T34" s="2">
        <f t="shared" si="2"/>
        <v>40000</v>
      </c>
      <c r="U34" s="11">
        <v>41996</v>
      </c>
      <c r="V34" s="2"/>
    </row>
    <row r="35" spans="4:22">
      <c r="D35" s="2">
        <v>26</v>
      </c>
      <c r="E35" s="2" t="s">
        <v>608</v>
      </c>
      <c r="F35" s="2" t="s">
        <v>609</v>
      </c>
      <c r="G35" s="2" t="s">
        <v>28</v>
      </c>
      <c r="H35" s="2" t="s">
        <v>34</v>
      </c>
      <c r="I35" s="2" t="s">
        <v>39</v>
      </c>
      <c r="J35" s="2" t="s">
        <v>538</v>
      </c>
      <c r="K35" s="2">
        <v>75000</v>
      </c>
      <c r="L35" s="2">
        <v>10000</v>
      </c>
      <c r="M35" s="2">
        <v>10000</v>
      </c>
      <c r="N35" s="2">
        <v>5000</v>
      </c>
      <c r="O35" s="2">
        <f t="shared" si="0"/>
        <v>100000</v>
      </c>
      <c r="P35" s="2" t="s">
        <v>46</v>
      </c>
      <c r="Q35" s="2" t="s">
        <v>610</v>
      </c>
      <c r="R35" s="2">
        <f t="shared" si="1"/>
        <v>10000</v>
      </c>
      <c r="S35" s="2">
        <f t="shared" si="1"/>
        <v>10000</v>
      </c>
      <c r="T35" s="2">
        <f t="shared" si="2"/>
        <v>20000</v>
      </c>
      <c r="U35" s="11">
        <v>42002</v>
      </c>
      <c r="V35" s="2"/>
    </row>
    <row r="36" spans="4:22">
      <c r="D36" s="2">
        <v>27</v>
      </c>
      <c r="E36" s="2" t="s">
        <v>611</v>
      </c>
      <c r="F36" s="2" t="s">
        <v>588</v>
      </c>
      <c r="G36" s="2" t="s">
        <v>28</v>
      </c>
      <c r="H36" s="2" t="s">
        <v>34</v>
      </c>
      <c r="I36" s="2" t="s">
        <v>29</v>
      </c>
      <c r="J36" s="2" t="s">
        <v>612</v>
      </c>
      <c r="K36" s="2">
        <v>375000</v>
      </c>
      <c r="L36" s="2">
        <v>90000</v>
      </c>
      <c r="M36" s="2">
        <v>10000</v>
      </c>
      <c r="N36" s="2">
        <v>25000</v>
      </c>
      <c r="O36" s="2">
        <f t="shared" si="0"/>
        <v>500000</v>
      </c>
      <c r="P36" s="2" t="s">
        <v>194</v>
      </c>
      <c r="Q36" s="2" t="s">
        <v>264</v>
      </c>
      <c r="R36" s="2">
        <f t="shared" si="1"/>
        <v>90000</v>
      </c>
      <c r="S36" s="2">
        <f t="shared" si="1"/>
        <v>10000</v>
      </c>
      <c r="T36" s="2">
        <f t="shared" si="2"/>
        <v>100000</v>
      </c>
      <c r="U36" s="11">
        <v>42020</v>
      </c>
      <c r="V36" s="2"/>
    </row>
    <row r="37" spans="4:22">
      <c r="D37" s="2">
        <v>28</v>
      </c>
      <c r="E37" s="2" t="s">
        <v>613</v>
      </c>
      <c r="F37" s="2" t="s">
        <v>614</v>
      </c>
      <c r="G37" s="2" t="s">
        <v>28</v>
      </c>
      <c r="H37" s="2" t="s">
        <v>34</v>
      </c>
      <c r="I37" s="2" t="s">
        <v>29</v>
      </c>
      <c r="J37" s="2" t="s">
        <v>45</v>
      </c>
      <c r="K37" s="2">
        <v>150000</v>
      </c>
      <c r="L37" s="2">
        <v>30000</v>
      </c>
      <c r="M37" s="2">
        <v>10000</v>
      </c>
      <c r="N37" s="2">
        <v>10000</v>
      </c>
      <c r="O37" s="2">
        <f t="shared" si="0"/>
        <v>200000</v>
      </c>
      <c r="P37" s="2" t="s">
        <v>86</v>
      </c>
      <c r="Q37" s="2" t="s">
        <v>87</v>
      </c>
      <c r="R37" s="2">
        <f t="shared" si="1"/>
        <v>30000</v>
      </c>
      <c r="S37" s="2">
        <f t="shared" si="1"/>
        <v>10000</v>
      </c>
      <c r="T37" s="2">
        <f t="shared" si="2"/>
        <v>40000</v>
      </c>
      <c r="U37" s="11">
        <v>42032</v>
      </c>
      <c r="V37" s="2"/>
    </row>
    <row r="38" spans="4:22">
      <c r="D38" s="2">
        <v>29</v>
      </c>
      <c r="E38" s="2" t="s">
        <v>615</v>
      </c>
      <c r="F38" s="2" t="s">
        <v>616</v>
      </c>
      <c r="G38" s="2" t="s">
        <v>28</v>
      </c>
      <c r="H38" s="2" t="s">
        <v>34</v>
      </c>
      <c r="I38" s="2" t="s">
        <v>39</v>
      </c>
      <c r="J38" s="2" t="s">
        <v>45</v>
      </c>
      <c r="K38" s="2">
        <v>75000</v>
      </c>
      <c r="L38" s="2">
        <v>10000</v>
      </c>
      <c r="M38" s="2">
        <v>10000</v>
      </c>
      <c r="N38" s="2">
        <v>5000</v>
      </c>
      <c r="O38" s="2">
        <f t="shared" si="0"/>
        <v>100000</v>
      </c>
      <c r="P38" s="2" t="s">
        <v>194</v>
      </c>
      <c r="Q38" s="2" t="s">
        <v>65</v>
      </c>
      <c r="R38" s="2">
        <f t="shared" si="1"/>
        <v>10000</v>
      </c>
      <c r="S38" s="2">
        <f t="shared" si="1"/>
        <v>10000</v>
      </c>
      <c r="T38" s="2">
        <f t="shared" si="2"/>
        <v>20000</v>
      </c>
      <c r="U38" s="11">
        <v>42037</v>
      </c>
      <c r="V38" s="2"/>
    </row>
    <row r="39" spans="4:22">
      <c r="D39" s="2">
        <v>30</v>
      </c>
      <c r="E39" s="2" t="s">
        <v>617</v>
      </c>
      <c r="F39" s="2" t="s">
        <v>618</v>
      </c>
      <c r="G39" s="2" t="s">
        <v>28</v>
      </c>
      <c r="H39" s="2" t="s">
        <v>34</v>
      </c>
      <c r="I39" s="2" t="s">
        <v>29</v>
      </c>
      <c r="J39" s="2" t="s">
        <v>478</v>
      </c>
      <c r="K39" s="2">
        <v>75000</v>
      </c>
      <c r="L39" s="2">
        <v>10000</v>
      </c>
      <c r="M39" s="2">
        <v>10000</v>
      </c>
      <c r="N39" s="2">
        <v>5000</v>
      </c>
      <c r="O39" s="2">
        <f t="shared" si="0"/>
        <v>100000</v>
      </c>
      <c r="P39" s="2" t="s">
        <v>194</v>
      </c>
      <c r="Q39" s="2" t="s">
        <v>619</v>
      </c>
      <c r="R39" s="2">
        <f t="shared" si="1"/>
        <v>10000</v>
      </c>
      <c r="S39" s="2">
        <f t="shared" si="1"/>
        <v>10000</v>
      </c>
      <c r="T39" s="2">
        <f t="shared" si="2"/>
        <v>20000</v>
      </c>
      <c r="U39" s="11">
        <v>42047</v>
      </c>
      <c r="V39" s="2"/>
    </row>
    <row r="40" spans="4:22">
      <c r="D40" s="2">
        <v>31</v>
      </c>
      <c r="E40" s="2" t="s">
        <v>620</v>
      </c>
      <c r="F40" s="2" t="s">
        <v>618</v>
      </c>
      <c r="G40" s="2" t="s">
        <v>28</v>
      </c>
      <c r="H40" s="2" t="s">
        <v>34</v>
      </c>
      <c r="I40" s="2" t="s">
        <v>29</v>
      </c>
      <c r="J40" s="2" t="s">
        <v>478</v>
      </c>
      <c r="K40" s="2">
        <v>75000</v>
      </c>
      <c r="L40" s="2">
        <v>10000</v>
      </c>
      <c r="M40" s="2">
        <v>10000</v>
      </c>
      <c r="N40" s="2">
        <v>5000</v>
      </c>
      <c r="O40" s="2">
        <f t="shared" si="0"/>
        <v>100000</v>
      </c>
      <c r="P40" s="2" t="s">
        <v>194</v>
      </c>
      <c r="Q40" s="2" t="s">
        <v>619</v>
      </c>
      <c r="R40" s="2">
        <f t="shared" si="1"/>
        <v>10000</v>
      </c>
      <c r="S40" s="2">
        <f t="shared" si="1"/>
        <v>10000</v>
      </c>
      <c r="T40" s="2">
        <f t="shared" si="2"/>
        <v>20000</v>
      </c>
      <c r="U40" s="11">
        <v>42047</v>
      </c>
      <c r="V40" s="2"/>
    </row>
    <row r="41" spans="4:22">
      <c r="D41" s="2">
        <v>32</v>
      </c>
      <c r="E41" s="2" t="s">
        <v>621</v>
      </c>
      <c r="F41" s="2" t="s">
        <v>622</v>
      </c>
      <c r="G41" s="2" t="s">
        <v>28</v>
      </c>
      <c r="H41" s="2" t="s">
        <v>34</v>
      </c>
      <c r="I41" s="2" t="s">
        <v>29</v>
      </c>
      <c r="J41" s="2" t="s">
        <v>71</v>
      </c>
      <c r="K41" s="2">
        <v>112500</v>
      </c>
      <c r="L41" s="2">
        <v>20000</v>
      </c>
      <c r="M41" s="2">
        <v>10000</v>
      </c>
      <c r="N41" s="2">
        <v>7500</v>
      </c>
      <c r="O41" s="2">
        <f t="shared" si="0"/>
        <v>150000</v>
      </c>
      <c r="P41" s="2" t="s">
        <v>46</v>
      </c>
      <c r="Q41" s="2" t="s">
        <v>452</v>
      </c>
      <c r="R41" s="2">
        <f t="shared" si="1"/>
        <v>20000</v>
      </c>
      <c r="S41" s="2">
        <f t="shared" si="1"/>
        <v>10000</v>
      </c>
      <c r="T41" s="2">
        <f t="shared" si="2"/>
        <v>30000</v>
      </c>
      <c r="U41" s="11">
        <v>42047</v>
      </c>
      <c r="V41" s="2"/>
    </row>
    <row r="42" spans="4:22">
      <c r="D42" s="2">
        <v>33</v>
      </c>
      <c r="E42" s="2" t="s">
        <v>623</v>
      </c>
      <c r="F42" s="2" t="s">
        <v>451</v>
      </c>
      <c r="G42" s="2" t="s">
        <v>28</v>
      </c>
      <c r="H42" s="2" t="s">
        <v>34</v>
      </c>
      <c r="I42" s="2" t="s">
        <v>29</v>
      </c>
      <c r="J42" s="2" t="s">
        <v>45</v>
      </c>
      <c r="K42" s="2">
        <v>112500</v>
      </c>
      <c r="L42" s="2">
        <v>20000</v>
      </c>
      <c r="M42" s="2"/>
      <c r="N42" s="2">
        <v>17500</v>
      </c>
      <c r="O42" s="2">
        <f t="shared" si="0"/>
        <v>150000</v>
      </c>
      <c r="P42" s="2" t="s">
        <v>46</v>
      </c>
      <c r="Q42" s="2" t="s">
        <v>452</v>
      </c>
      <c r="R42" s="2">
        <f t="shared" si="1"/>
        <v>20000</v>
      </c>
      <c r="S42" s="2">
        <f t="shared" si="1"/>
        <v>0</v>
      </c>
      <c r="T42" s="2">
        <f t="shared" si="2"/>
        <v>20000</v>
      </c>
      <c r="U42" s="11">
        <v>42047</v>
      </c>
      <c r="V42" s="2"/>
    </row>
    <row r="43" spans="4:22">
      <c r="D43" s="2">
        <v>34</v>
      </c>
      <c r="E43" s="2" t="s">
        <v>624</v>
      </c>
      <c r="F43" s="2" t="s">
        <v>451</v>
      </c>
      <c r="G43" s="2" t="s">
        <v>28</v>
      </c>
      <c r="H43" s="2" t="s">
        <v>34</v>
      </c>
      <c r="I43" s="2" t="s">
        <v>29</v>
      </c>
      <c r="J43" s="2" t="s">
        <v>71</v>
      </c>
      <c r="K43" s="2">
        <v>112500</v>
      </c>
      <c r="L43" s="2">
        <v>20000</v>
      </c>
      <c r="M43" s="2">
        <v>10000</v>
      </c>
      <c r="N43" s="2">
        <v>7500</v>
      </c>
      <c r="O43" s="2">
        <f t="shared" si="0"/>
        <v>150000</v>
      </c>
      <c r="P43" s="2" t="s">
        <v>46</v>
      </c>
      <c r="Q43" s="2" t="s">
        <v>452</v>
      </c>
      <c r="R43" s="2">
        <f t="shared" si="1"/>
        <v>20000</v>
      </c>
      <c r="S43" s="2">
        <f t="shared" si="1"/>
        <v>10000</v>
      </c>
      <c r="T43" s="2">
        <f t="shared" si="2"/>
        <v>30000</v>
      </c>
      <c r="U43" s="11">
        <v>42047</v>
      </c>
      <c r="V43" s="2"/>
    </row>
    <row r="44" spans="4:22">
      <c r="D44" s="2">
        <v>35</v>
      </c>
      <c r="E44" s="2" t="s">
        <v>625</v>
      </c>
      <c r="F44" s="2" t="s">
        <v>626</v>
      </c>
      <c r="G44" s="2" t="s">
        <v>28</v>
      </c>
      <c r="H44" s="2" t="s">
        <v>34</v>
      </c>
      <c r="I44" s="2" t="s">
        <v>29</v>
      </c>
      <c r="J44" s="15" t="s">
        <v>627</v>
      </c>
      <c r="K44" s="2">
        <v>150000</v>
      </c>
      <c r="L44" s="2">
        <v>30000</v>
      </c>
      <c r="M44" s="2">
        <v>10000</v>
      </c>
      <c r="N44" s="2">
        <v>10000</v>
      </c>
      <c r="O44" s="2">
        <f t="shared" si="0"/>
        <v>200000</v>
      </c>
      <c r="P44" s="2" t="s">
        <v>194</v>
      </c>
      <c r="Q44" s="2" t="s">
        <v>365</v>
      </c>
      <c r="R44" s="2">
        <f t="shared" si="1"/>
        <v>30000</v>
      </c>
      <c r="S44" s="2">
        <f t="shared" si="1"/>
        <v>10000</v>
      </c>
      <c r="T44" s="2">
        <f t="shared" si="2"/>
        <v>40000</v>
      </c>
      <c r="U44" s="11">
        <v>41694</v>
      </c>
      <c r="V44" s="2"/>
    </row>
    <row r="45" spans="4:22">
      <c r="D45" s="2">
        <v>36</v>
      </c>
      <c r="E45" s="2" t="s">
        <v>628</v>
      </c>
      <c r="F45" s="2" t="s">
        <v>629</v>
      </c>
      <c r="G45" s="2" t="s">
        <v>28</v>
      </c>
      <c r="H45" s="2" t="s">
        <v>34</v>
      </c>
      <c r="I45" s="2" t="s">
        <v>29</v>
      </c>
      <c r="J45" s="2" t="s">
        <v>45</v>
      </c>
      <c r="K45" s="2">
        <v>150000</v>
      </c>
      <c r="L45" s="2">
        <v>30000</v>
      </c>
      <c r="M45" s="2">
        <v>10000</v>
      </c>
      <c r="N45" s="2">
        <v>10000</v>
      </c>
      <c r="O45" s="2">
        <f t="shared" si="0"/>
        <v>200000</v>
      </c>
      <c r="P45" s="2" t="s">
        <v>46</v>
      </c>
      <c r="Q45" s="2" t="s">
        <v>257</v>
      </c>
      <c r="R45" s="2">
        <f t="shared" si="1"/>
        <v>30000</v>
      </c>
      <c r="S45" s="2">
        <f t="shared" si="1"/>
        <v>10000</v>
      </c>
      <c r="T45" s="2">
        <f t="shared" si="2"/>
        <v>40000</v>
      </c>
      <c r="U45" s="11">
        <v>42059</v>
      </c>
      <c r="V45" s="2"/>
    </row>
    <row r="46" spans="4:22">
      <c r="D46" s="2">
        <v>37</v>
      </c>
      <c r="E46" s="2" t="s">
        <v>630</v>
      </c>
      <c r="F46" s="2" t="s">
        <v>631</v>
      </c>
      <c r="G46" s="2" t="s">
        <v>28</v>
      </c>
      <c r="H46" s="2" t="s">
        <v>34</v>
      </c>
      <c r="I46" s="2" t="s">
        <v>29</v>
      </c>
      <c r="J46" s="2" t="s">
        <v>478</v>
      </c>
      <c r="K46" s="2">
        <v>49688</v>
      </c>
      <c r="L46" s="2">
        <v>3250</v>
      </c>
      <c r="M46" s="2"/>
      <c r="N46" s="2">
        <v>13312</v>
      </c>
      <c r="O46" s="2">
        <f t="shared" si="0"/>
        <v>66250</v>
      </c>
      <c r="P46" s="2" t="s">
        <v>46</v>
      </c>
      <c r="Q46" s="2" t="s">
        <v>632</v>
      </c>
      <c r="R46" s="2">
        <f t="shared" si="1"/>
        <v>3250</v>
      </c>
      <c r="S46" s="2">
        <f t="shared" si="1"/>
        <v>0</v>
      </c>
      <c r="T46" s="2">
        <f t="shared" si="2"/>
        <v>3250</v>
      </c>
      <c r="U46" s="11">
        <v>42059</v>
      </c>
      <c r="V46" s="2"/>
    </row>
    <row r="47" spans="4:22">
      <c r="D47" s="2">
        <v>38</v>
      </c>
      <c r="E47" s="2" t="s">
        <v>633</v>
      </c>
      <c r="F47" s="2" t="s">
        <v>634</v>
      </c>
      <c r="G47" s="2" t="s">
        <v>28</v>
      </c>
      <c r="H47" s="2" t="s">
        <v>34</v>
      </c>
      <c r="I47" s="2" t="s">
        <v>29</v>
      </c>
      <c r="J47" s="2" t="s">
        <v>635</v>
      </c>
      <c r="K47" s="2">
        <v>150000</v>
      </c>
      <c r="L47" s="2">
        <v>30000</v>
      </c>
      <c r="M47" s="2">
        <v>10000</v>
      </c>
      <c r="N47" s="2">
        <v>10000</v>
      </c>
      <c r="O47" s="2">
        <f t="shared" si="0"/>
        <v>200000</v>
      </c>
      <c r="P47" s="2" t="s">
        <v>46</v>
      </c>
      <c r="Q47" s="2" t="s">
        <v>217</v>
      </c>
      <c r="R47" s="2">
        <f t="shared" si="1"/>
        <v>30000</v>
      </c>
      <c r="S47" s="2">
        <f t="shared" si="1"/>
        <v>10000</v>
      </c>
      <c r="T47" s="2">
        <f t="shared" si="2"/>
        <v>40000</v>
      </c>
      <c r="U47" s="11">
        <v>42068</v>
      </c>
      <c r="V47" s="2"/>
    </row>
    <row r="48" spans="4:22">
      <c r="D48" s="2">
        <v>39</v>
      </c>
      <c r="E48" s="2" t="s">
        <v>636</v>
      </c>
      <c r="F48" s="2" t="s">
        <v>637</v>
      </c>
      <c r="G48" s="2" t="s">
        <v>28</v>
      </c>
      <c r="H48" s="2" t="s">
        <v>34</v>
      </c>
      <c r="I48" s="2" t="s">
        <v>29</v>
      </c>
      <c r="J48" s="2" t="s">
        <v>45</v>
      </c>
      <c r="K48" s="2">
        <v>90000</v>
      </c>
      <c r="L48" s="2">
        <v>14000</v>
      </c>
      <c r="M48" s="2">
        <v>10000</v>
      </c>
      <c r="N48" s="2">
        <v>6000</v>
      </c>
      <c r="O48" s="2">
        <f t="shared" si="0"/>
        <v>120000</v>
      </c>
      <c r="P48" s="2" t="s">
        <v>194</v>
      </c>
      <c r="Q48" s="2" t="s">
        <v>638</v>
      </c>
      <c r="R48" s="2">
        <f t="shared" si="1"/>
        <v>14000</v>
      </c>
      <c r="S48" s="2">
        <f t="shared" si="1"/>
        <v>10000</v>
      </c>
      <c r="T48" s="2">
        <f t="shared" si="2"/>
        <v>24000</v>
      </c>
      <c r="U48" s="11">
        <v>42088</v>
      </c>
      <c r="V48" s="2"/>
    </row>
    <row r="49" spans="4:22">
      <c r="D49" s="2">
        <v>40</v>
      </c>
      <c r="E49" s="2" t="s">
        <v>639</v>
      </c>
      <c r="F49" s="2" t="s">
        <v>640</v>
      </c>
      <c r="G49" s="2" t="s">
        <v>28</v>
      </c>
      <c r="H49" s="2" t="s">
        <v>34</v>
      </c>
      <c r="I49" s="2" t="s">
        <v>39</v>
      </c>
      <c r="J49" s="2" t="s">
        <v>45</v>
      </c>
      <c r="K49" s="2">
        <v>112500</v>
      </c>
      <c r="L49" s="2">
        <v>20000</v>
      </c>
      <c r="M49" s="2">
        <v>10000</v>
      </c>
      <c r="N49" s="2">
        <v>7500</v>
      </c>
      <c r="O49" s="2">
        <f t="shared" si="0"/>
        <v>150000</v>
      </c>
      <c r="P49" s="2" t="s">
        <v>46</v>
      </c>
      <c r="Q49" s="2" t="s">
        <v>161</v>
      </c>
      <c r="R49" s="2">
        <f t="shared" si="1"/>
        <v>20000</v>
      </c>
      <c r="S49" s="2">
        <f t="shared" si="1"/>
        <v>10000</v>
      </c>
      <c r="T49" s="2">
        <f t="shared" si="2"/>
        <v>30000</v>
      </c>
      <c r="U49" s="11">
        <v>42090</v>
      </c>
      <c r="V49" s="2"/>
    </row>
    <row r="50" spans="4:22">
      <c r="D50" s="2">
        <v>41</v>
      </c>
      <c r="E50" s="2" t="s">
        <v>641</v>
      </c>
      <c r="F50" s="2" t="s">
        <v>642</v>
      </c>
      <c r="G50" s="2" t="s">
        <v>28</v>
      </c>
      <c r="H50" s="2" t="s">
        <v>34</v>
      </c>
      <c r="I50" s="2" t="s">
        <v>29</v>
      </c>
      <c r="J50" s="2" t="s">
        <v>160</v>
      </c>
      <c r="K50" s="2">
        <v>75000</v>
      </c>
      <c r="L50" s="2">
        <v>10000</v>
      </c>
      <c r="M50" s="2">
        <v>10000</v>
      </c>
      <c r="N50" s="2">
        <v>5000</v>
      </c>
      <c r="O50" s="2">
        <f t="shared" si="0"/>
        <v>100000</v>
      </c>
      <c r="P50" s="2" t="s">
        <v>86</v>
      </c>
      <c r="Q50" s="2" t="s">
        <v>185</v>
      </c>
      <c r="R50" s="2">
        <f t="shared" si="1"/>
        <v>10000</v>
      </c>
      <c r="S50" s="2">
        <f t="shared" si="1"/>
        <v>10000</v>
      </c>
      <c r="T50" s="2">
        <f t="shared" si="2"/>
        <v>20000</v>
      </c>
      <c r="U50" s="11">
        <v>42094</v>
      </c>
      <c r="V50" s="2"/>
    </row>
    <row r="51" spans="4:22">
      <c r="D51" s="2">
        <v>42</v>
      </c>
      <c r="E51" s="2" t="s">
        <v>643</v>
      </c>
      <c r="F51" s="2" t="s">
        <v>644</v>
      </c>
      <c r="G51" s="2" t="s">
        <v>28</v>
      </c>
      <c r="H51" s="2" t="s">
        <v>34</v>
      </c>
      <c r="I51" s="2" t="s">
        <v>29</v>
      </c>
      <c r="J51" s="2" t="s">
        <v>45</v>
      </c>
      <c r="K51" s="2">
        <v>150000</v>
      </c>
      <c r="L51" s="2">
        <v>30000</v>
      </c>
      <c r="M51" s="2">
        <v>10000</v>
      </c>
      <c r="N51" s="2">
        <v>10000</v>
      </c>
      <c r="O51" s="2">
        <f t="shared" si="0"/>
        <v>200000</v>
      </c>
      <c r="P51" s="2" t="s">
        <v>46</v>
      </c>
      <c r="Q51" s="2" t="s">
        <v>645</v>
      </c>
      <c r="R51" s="2">
        <f t="shared" si="1"/>
        <v>30000</v>
      </c>
      <c r="S51" s="2">
        <f t="shared" si="1"/>
        <v>10000</v>
      </c>
      <c r="T51" s="2">
        <f t="shared" si="2"/>
        <v>40000</v>
      </c>
      <c r="U51" s="11">
        <v>42094</v>
      </c>
      <c r="V51" s="2"/>
    </row>
    <row r="52" spans="4:22">
      <c r="D52" s="2">
        <v>43</v>
      </c>
      <c r="E52" s="2" t="s">
        <v>646</v>
      </c>
      <c r="F52" s="2" t="s">
        <v>647</v>
      </c>
      <c r="G52" s="2" t="s">
        <v>28</v>
      </c>
      <c r="H52" s="2" t="s">
        <v>34</v>
      </c>
      <c r="I52" s="2" t="s">
        <v>29</v>
      </c>
      <c r="J52" s="2" t="s">
        <v>648</v>
      </c>
      <c r="K52" s="2">
        <v>375000</v>
      </c>
      <c r="L52" s="2">
        <v>90000</v>
      </c>
      <c r="M52" s="2">
        <v>10000</v>
      </c>
      <c r="N52" s="2">
        <v>25000</v>
      </c>
      <c r="O52" s="2">
        <f t="shared" si="0"/>
        <v>500000</v>
      </c>
      <c r="P52" s="2" t="s">
        <v>46</v>
      </c>
      <c r="Q52" s="2" t="s">
        <v>452</v>
      </c>
      <c r="R52" s="2">
        <f t="shared" si="1"/>
        <v>90000</v>
      </c>
      <c r="S52" s="2">
        <f t="shared" si="1"/>
        <v>10000</v>
      </c>
      <c r="T52" s="2">
        <f t="shared" si="2"/>
        <v>100000</v>
      </c>
      <c r="U52" s="11">
        <v>42089</v>
      </c>
      <c r="V52" s="2"/>
    </row>
  </sheetData>
  <mergeCells count="2">
    <mergeCell ref="K5:O5"/>
    <mergeCell ref="R5:T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B2:U62"/>
  <sheetViews>
    <sheetView topLeftCell="A50" workbookViewId="0">
      <selection activeCell="D50" sqref="D50:E51"/>
    </sheetView>
  </sheetViews>
  <sheetFormatPr defaultRowHeight="15"/>
  <cols>
    <col min="4" max="4" width="19.28515625" customWidth="1"/>
  </cols>
  <sheetData>
    <row r="2" spans="2:21" ht="18">
      <c r="B2" s="1"/>
      <c r="C2" s="3"/>
      <c r="D2" s="3"/>
      <c r="E2" s="3"/>
      <c r="F2" s="4" t="s">
        <v>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1"/>
      <c r="U2" s="1"/>
    </row>
    <row r="3" spans="2:21" ht="15.75">
      <c r="B3" s="1"/>
      <c r="C3" s="3"/>
      <c r="D3" s="3"/>
      <c r="E3" s="3" t="s">
        <v>23</v>
      </c>
      <c r="F3" s="5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 t="s">
        <v>22</v>
      </c>
      <c r="S3" s="3"/>
      <c r="T3" s="1"/>
      <c r="U3" s="1"/>
    </row>
    <row r="4" spans="2:21"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1"/>
      <c r="U4" s="1"/>
    </row>
    <row r="5" spans="2:21">
      <c r="B5" s="1"/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32" t="s">
        <v>8</v>
      </c>
      <c r="K5" s="32"/>
      <c r="L5" s="32"/>
      <c r="M5" s="32"/>
      <c r="N5" s="32"/>
      <c r="O5" s="7" t="s">
        <v>16</v>
      </c>
      <c r="P5" s="7" t="s">
        <v>17</v>
      </c>
      <c r="Q5" s="32" t="s">
        <v>18</v>
      </c>
      <c r="R5" s="32"/>
      <c r="S5" s="32"/>
      <c r="T5" s="30" t="s">
        <v>19</v>
      </c>
      <c r="U5" s="7" t="s">
        <v>21</v>
      </c>
    </row>
    <row r="6" spans="2:21">
      <c r="B6" s="1"/>
      <c r="C6" s="8"/>
      <c r="D6" s="8"/>
      <c r="E6" s="8"/>
      <c r="F6" s="8"/>
      <c r="G6" s="8"/>
      <c r="H6" s="8"/>
      <c r="I6" s="8"/>
      <c r="J6" s="30" t="s">
        <v>9</v>
      </c>
      <c r="K6" s="30" t="s">
        <v>10</v>
      </c>
      <c r="L6" s="30" t="s">
        <v>11</v>
      </c>
      <c r="M6" s="30" t="s">
        <v>12</v>
      </c>
      <c r="N6" s="30" t="s">
        <v>14</v>
      </c>
      <c r="O6" s="8"/>
      <c r="P6" s="8"/>
      <c r="Q6" s="30" t="s">
        <v>10</v>
      </c>
      <c r="R6" s="30" t="s">
        <v>11</v>
      </c>
      <c r="S6" s="30" t="s">
        <v>14</v>
      </c>
      <c r="T6" s="30" t="s">
        <v>20</v>
      </c>
      <c r="U6" s="8"/>
    </row>
    <row r="7" spans="2:21">
      <c r="B7" s="1"/>
      <c r="C7" s="9"/>
      <c r="D7" s="9"/>
      <c r="E7" s="9"/>
      <c r="F7" s="9"/>
      <c r="G7" s="9"/>
      <c r="H7" s="9"/>
      <c r="I7" s="9"/>
      <c r="J7" s="30"/>
      <c r="K7" s="30"/>
      <c r="L7" s="30"/>
      <c r="M7" s="30" t="s">
        <v>13</v>
      </c>
      <c r="N7" s="30" t="s">
        <v>15</v>
      </c>
      <c r="O7" s="9"/>
      <c r="P7" s="9"/>
      <c r="Q7" s="30" t="s">
        <v>15</v>
      </c>
      <c r="R7" s="30" t="s">
        <v>15</v>
      </c>
      <c r="S7" s="30" t="s">
        <v>15</v>
      </c>
      <c r="T7" s="30"/>
      <c r="U7" s="9"/>
    </row>
    <row r="8" spans="2:21">
      <c r="B8" s="1"/>
      <c r="C8" s="30">
        <v>1</v>
      </c>
      <c r="D8" s="30">
        <v>2</v>
      </c>
      <c r="E8" s="30">
        <v>3</v>
      </c>
      <c r="F8" s="30">
        <v>4</v>
      </c>
      <c r="G8" s="30">
        <v>5</v>
      </c>
      <c r="H8" s="30">
        <v>6</v>
      </c>
      <c r="I8" s="30">
        <v>7</v>
      </c>
      <c r="J8" s="30">
        <v>8</v>
      </c>
      <c r="K8" s="30">
        <v>9</v>
      </c>
      <c r="L8" s="30">
        <v>10</v>
      </c>
      <c r="M8" s="30">
        <v>11</v>
      </c>
      <c r="N8" s="30">
        <v>12</v>
      </c>
      <c r="O8" s="30">
        <v>13</v>
      </c>
      <c r="P8" s="30">
        <v>14</v>
      </c>
      <c r="Q8" s="30">
        <v>15</v>
      </c>
      <c r="R8" s="30">
        <v>16</v>
      </c>
      <c r="S8" s="30">
        <v>17</v>
      </c>
      <c r="T8" s="30">
        <v>18</v>
      </c>
      <c r="U8" s="30">
        <v>19</v>
      </c>
    </row>
    <row r="9" spans="2:21">
      <c r="C9" s="2"/>
      <c r="D9" s="12" t="s">
        <v>429</v>
      </c>
      <c r="E9" s="2"/>
      <c r="F9" s="2"/>
      <c r="G9" s="2"/>
      <c r="H9" s="2"/>
      <c r="I9" s="2"/>
      <c r="J9" s="2"/>
      <c r="K9" s="2"/>
      <c r="L9" s="2"/>
      <c r="M9" s="2"/>
      <c r="N9" s="2">
        <f t="shared" ref="N9:N62" si="0">J9+K9+L9+M9</f>
        <v>0</v>
      </c>
      <c r="O9" s="2"/>
      <c r="P9" s="2"/>
      <c r="Q9" s="2">
        <f t="shared" ref="Q9:R62" si="1">K9</f>
        <v>0</v>
      </c>
      <c r="R9" s="2">
        <f t="shared" si="1"/>
        <v>0</v>
      </c>
      <c r="S9" s="2">
        <f t="shared" ref="S9:S62" si="2">Q9+R9</f>
        <v>0</v>
      </c>
      <c r="T9" s="2"/>
      <c r="U9" s="2"/>
    </row>
    <row r="10" spans="2:21">
      <c r="C10" s="2">
        <v>1</v>
      </c>
      <c r="D10" s="2" t="s">
        <v>649</v>
      </c>
      <c r="E10" s="2" t="s">
        <v>650</v>
      </c>
      <c r="F10" s="2" t="s">
        <v>28</v>
      </c>
      <c r="G10" s="2" t="s">
        <v>34</v>
      </c>
      <c r="H10" s="2" t="s">
        <v>39</v>
      </c>
      <c r="I10" s="2" t="s">
        <v>348</v>
      </c>
      <c r="J10" s="2">
        <v>375000</v>
      </c>
      <c r="K10" s="2">
        <v>90000</v>
      </c>
      <c r="L10" s="2">
        <v>10000</v>
      </c>
      <c r="M10" s="2">
        <v>25000</v>
      </c>
      <c r="N10" s="2">
        <f t="shared" si="0"/>
        <v>500000</v>
      </c>
      <c r="O10" s="2" t="s">
        <v>46</v>
      </c>
      <c r="P10" s="2" t="s">
        <v>217</v>
      </c>
      <c r="Q10" s="2">
        <f t="shared" si="1"/>
        <v>90000</v>
      </c>
      <c r="R10" s="2">
        <f t="shared" si="1"/>
        <v>10000</v>
      </c>
      <c r="S10" s="2">
        <f t="shared" si="2"/>
        <v>100000</v>
      </c>
      <c r="T10" s="11">
        <v>42118</v>
      </c>
      <c r="U10" s="2"/>
    </row>
    <row r="11" spans="2:21">
      <c r="C11" s="2">
        <v>2</v>
      </c>
      <c r="D11" s="2" t="s">
        <v>651</v>
      </c>
      <c r="E11" s="2" t="s">
        <v>652</v>
      </c>
      <c r="F11" s="2" t="s">
        <v>28</v>
      </c>
      <c r="G11" s="2" t="s">
        <v>34</v>
      </c>
      <c r="H11" s="2" t="s">
        <v>29</v>
      </c>
      <c r="I11" s="2" t="s">
        <v>45</v>
      </c>
      <c r="J11" s="2">
        <v>150000</v>
      </c>
      <c r="K11" s="2">
        <v>30000</v>
      </c>
      <c r="L11" s="2">
        <v>10000</v>
      </c>
      <c r="M11" s="2">
        <v>10000</v>
      </c>
      <c r="N11" s="2">
        <f t="shared" si="0"/>
        <v>200000</v>
      </c>
      <c r="O11" s="2" t="s">
        <v>194</v>
      </c>
      <c r="P11" s="2" t="s">
        <v>302</v>
      </c>
      <c r="Q11" s="2">
        <f t="shared" si="1"/>
        <v>30000</v>
      </c>
      <c r="R11" s="2">
        <f t="shared" si="1"/>
        <v>10000</v>
      </c>
      <c r="S11" s="2">
        <f t="shared" si="2"/>
        <v>40000</v>
      </c>
      <c r="T11" s="11">
        <v>42187</v>
      </c>
      <c r="U11" s="2"/>
    </row>
    <row r="12" spans="2:21">
      <c r="C12" s="2">
        <v>3</v>
      </c>
      <c r="D12" s="2" t="s">
        <v>653</v>
      </c>
      <c r="E12" s="2" t="s">
        <v>654</v>
      </c>
      <c r="F12" s="2" t="s">
        <v>28</v>
      </c>
      <c r="G12" s="2" t="s">
        <v>34</v>
      </c>
      <c r="H12" s="2" t="s">
        <v>29</v>
      </c>
      <c r="I12" s="2" t="s">
        <v>45</v>
      </c>
      <c r="J12" s="2">
        <v>375000</v>
      </c>
      <c r="K12" s="2">
        <v>90000</v>
      </c>
      <c r="L12" s="2">
        <v>10000</v>
      </c>
      <c r="M12" s="2">
        <v>25000</v>
      </c>
      <c r="N12" s="2">
        <f t="shared" si="0"/>
        <v>500000</v>
      </c>
      <c r="O12" s="2" t="s">
        <v>104</v>
      </c>
      <c r="P12" s="2" t="s">
        <v>384</v>
      </c>
      <c r="Q12" s="2">
        <f t="shared" si="1"/>
        <v>90000</v>
      </c>
      <c r="R12" s="2">
        <f t="shared" si="1"/>
        <v>10000</v>
      </c>
      <c r="S12" s="2">
        <f t="shared" si="2"/>
        <v>100000</v>
      </c>
      <c r="T12" s="11">
        <v>42207</v>
      </c>
      <c r="U12" s="2"/>
    </row>
    <row r="13" spans="2:21">
      <c r="C13" s="2">
        <v>4</v>
      </c>
      <c r="D13" s="2" t="s">
        <v>655</v>
      </c>
      <c r="E13" s="2" t="s">
        <v>656</v>
      </c>
      <c r="F13" s="2" t="s">
        <v>28</v>
      </c>
      <c r="G13" s="2" t="s">
        <v>34</v>
      </c>
      <c r="H13" s="2" t="s">
        <v>29</v>
      </c>
      <c r="I13" s="2" t="s">
        <v>64</v>
      </c>
      <c r="J13" s="2">
        <v>375000</v>
      </c>
      <c r="K13" s="2">
        <v>90000</v>
      </c>
      <c r="L13" s="2">
        <v>10000</v>
      </c>
      <c r="M13" s="2">
        <v>25000</v>
      </c>
      <c r="N13" s="2">
        <f t="shared" si="0"/>
        <v>500000</v>
      </c>
      <c r="O13" s="2" t="s">
        <v>46</v>
      </c>
      <c r="P13" s="2" t="s">
        <v>610</v>
      </c>
      <c r="Q13" s="2">
        <f t="shared" si="1"/>
        <v>90000</v>
      </c>
      <c r="R13" s="2">
        <f t="shared" si="1"/>
        <v>10000</v>
      </c>
      <c r="S13" s="2">
        <f t="shared" si="2"/>
        <v>100000</v>
      </c>
      <c r="T13" s="11">
        <v>42216</v>
      </c>
      <c r="U13" s="2"/>
    </row>
    <row r="14" spans="2:21">
      <c r="C14" s="2">
        <v>5</v>
      </c>
      <c r="D14" s="2" t="s">
        <v>657</v>
      </c>
      <c r="E14" s="2" t="s">
        <v>658</v>
      </c>
      <c r="F14" s="2" t="s">
        <v>28</v>
      </c>
      <c r="G14" s="2" t="s">
        <v>34</v>
      </c>
      <c r="H14" s="2" t="s">
        <v>29</v>
      </c>
      <c r="I14" s="2" t="s">
        <v>45</v>
      </c>
      <c r="J14" s="2">
        <v>75000</v>
      </c>
      <c r="K14" s="2">
        <v>10000</v>
      </c>
      <c r="L14" s="2">
        <v>10000</v>
      </c>
      <c r="M14" s="2">
        <v>5000</v>
      </c>
      <c r="N14" s="2">
        <f t="shared" si="0"/>
        <v>100000</v>
      </c>
      <c r="O14" s="2" t="s">
        <v>46</v>
      </c>
      <c r="P14" s="2" t="s">
        <v>542</v>
      </c>
      <c r="Q14" s="2">
        <f t="shared" si="1"/>
        <v>10000</v>
      </c>
      <c r="R14" s="2">
        <f t="shared" si="1"/>
        <v>10000</v>
      </c>
      <c r="S14" s="2">
        <f t="shared" si="2"/>
        <v>20000</v>
      </c>
      <c r="T14" s="11">
        <v>42217</v>
      </c>
      <c r="U14" s="2"/>
    </row>
    <row r="15" spans="2:21">
      <c r="C15" s="2">
        <v>6</v>
      </c>
      <c r="D15" s="2" t="s">
        <v>659</v>
      </c>
      <c r="E15" s="2" t="s">
        <v>660</v>
      </c>
      <c r="F15" s="2" t="s">
        <v>28</v>
      </c>
      <c r="G15" s="2" t="s">
        <v>34</v>
      </c>
      <c r="H15" s="2" t="s">
        <v>29</v>
      </c>
      <c r="I15" s="2" t="s">
        <v>111</v>
      </c>
      <c r="J15" s="2">
        <v>375000</v>
      </c>
      <c r="K15" s="2">
        <v>90000</v>
      </c>
      <c r="L15" s="2">
        <v>10000</v>
      </c>
      <c r="M15" s="2">
        <v>25000</v>
      </c>
      <c r="N15" s="2">
        <f t="shared" si="0"/>
        <v>500000</v>
      </c>
      <c r="O15" s="2" t="s">
        <v>104</v>
      </c>
      <c r="P15" s="2" t="s">
        <v>264</v>
      </c>
      <c r="Q15" s="2">
        <f t="shared" si="1"/>
        <v>90000</v>
      </c>
      <c r="R15" s="2">
        <f t="shared" si="1"/>
        <v>10000</v>
      </c>
      <c r="S15" s="2">
        <f t="shared" si="2"/>
        <v>100000</v>
      </c>
      <c r="T15" s="11">
        <v>42226</v>
      </c>
      <c r="U15" s="2"/>
    </row>
    <row r="16" spans="2:21">
      <c r="C16" s="2">
        <v>7</v>
      </c>
      <c r="D16" s="2" t="s">
        <v>661</v>
      </c>
      <c r="E16" s="2" t="s">
        <v>662</v>
      </c>
      <c r="F16" s="2" t="s">
        <v>28</v>
      </c>
      <c r="G16" s="2" t="s">
        <v>34</v>
      </c>
      <c r="H16" s="2" t="s">
        <v>29</v>
      </c>
      <c r="I16" s="2" t="s">
        <v>663</v>
      </c>
      <c r="J16" s="2">
        <v>300000</v>
      </c>
      <c r="K16" s="2">
        <v>70000</v>
      </c>
      <c r="L16" s="2">
        <v>10000</v>
      </c>
      <c r="M16" s="2">
        <v>20000</v>
      </c>
      <c r="N16" s="2">
        <f t="shared" si="0"/>
        <v>400000</v>
      </c>
      <c r="O16" s="2" t="s">
        <v>194</v>
      </c>
      <c r="P16" s="2" t="s">
        <v>426</v>
      </c>
      <c r="Q16" s="2">
        <f t="shared" si="1"/>
        <v>70000</v>
      </c>
      <c r="R16" s="2">
        <f t="shared" si="1"/>
        <v>10000</v>
      </c>
      <c r="S16" s="2">
        <f t="shared" si="2"/>
        <v>80000</v>
      </c>
      <c r="T16" s="11">
        <v>42219</v>
      </c>
      <c r="U16" s="2"/>
    </row>
    <row r="17" spans="3:21">
      <c r="C17" s="2">
        <v>8</v>
      </c>
      <c r="D17" s="2" t="s">
        <v>664</v>
      </c>
      <c r="E17" s="2" t="s">
        <v>665</v>
      </c>
      <c r="F17" s="2" t="s">
        <v>28</v>
      </c>
      <c r="G17" s="2" t="s">
        <v>34</v>
      </c>
      <c r="H17" s="2" t="s">
        <v>39</v>
      </c>
      <c r="I17" s="2" t="s">
        <v>666</v>
      </c>
      <c r="J17" s="2">
        <v>375000</v>
      </c>
      <c r="K17" s="2">
        <v>90000</v>
      </c>
      <c r="L17" s="2">
        <v>10000</v>
      </c>
      <c r="M17" s="2">
        <v>25000</v>
      </c>
      <c r="N17" s="2">
        <f t="shared" si="0"/>
        <v>500000</v>
      </c>
      <c r="O17" s="2" t="s">
        <v>46</v>
      </c>
      <c r="P17" s="2" t="s">
        <v>610</v>
      </c>
      <c r="Q17" s="2">
        <f t="shared" si="1"/>
        <v>90000</v>
      </c>
      <c r="R17" s="2">
        <f t="shared" si="1"/>
        <v>10000</v>
      </c>
      <c r="S17" s="2">
        <f t="shared" si="2"/>
        <v>100000</v>
      </c>
      <c r="T17" s="11">
        <v>42235</v>
      </c>
      <c r="U17" s="2"/>
    </row>
    <row r="18" spans="3:21">
      <c r="C18" s="2">
        <v>9</v>
      </c>
      <c r="D18" s="2" t="s">
        <v>667</v>
      </c>
      <c r="E18" s="2" t="s">
        <v>668</v>
      </c>
      <c r="F18" s="2" t="s">
        <v>28</v>
      </c>
      <c r="G18" s="2" t="s">
        <v>34</v>
      </c>
      <c r="H18" s="2" t="s">
        <v>29</v>
      </c>
      <c r="I18" s="2" t="s">
        <v>64</v>
      </c>
      <c r="J18" s="2">
        <v>375000</v>
      </c>
      <c r="K18" s="2">
        <v>90000</v>
      </c>
      <c r="L18" s="2">
        <v>10000</v>
      </c>
      <c r="M18" s="2">
        <v>25000</v>
      </c>
      <c r="N18" s="2">
        <f t="shared" si="0"/>
        <v>500000</v>
      </c>
      <c r="O18" s="2" t="s">
        <v>104</v>
      </c>
      <c r="P18" s="2" t="s">
        <v>264</v>
      </c>
      <c r="Q18" s="2">
        <f t="shared" si="1"/>
        <v>90000</v>
      </c>
      <c r="R18" s="2">
        <f t="shared" si="1"/>
        <v>10000</v>
      </c>
      <c r="S18" s="2">
        <f t="shared" si="2"/>
        <v>100000</v>
      </c>
      <c r="T18" s="11">
        <v>42255</v>
      </c>
      <c r="U18" s="2"/>
    </row>
    <row r="19" spans="3:21">
      <c r="C19" s="2">
        <v>10</v>
      </c>
      <c r="D19" s="2" t="s">
        <v>669</v>
      </c>
      <c r="E19" s="2" t="s">
        <v>670</v>
      </c>
      <c r="F19" s="2" t="s">
        <v>28</v>
      </c>
      <c r="G19" s="2" t="s">
        <v>34</v>
      </c>
      <c r="H19" s="2" t="s">
        <v>29</v>
      </c>
      <c r="I19" s="2" t="s">
        <v>111</v>
      </c>
      <c r="J19" s="2">
        <v>150000</v>
      </c>
      <c r="K19" s="2">
        <v>30000</v>
      </c>
      <c r="L19" s="2"/>
      <c r="M19" s="2">
        <v>20000</v>
      </c>
      <c r="N19" s="2">
        <f t="shared" si="0"/>
        <v>200000</v>
      </c>
      <c r="O19" s="2" t="s">
        <v>46</v>
      </c>
      <c r="P19" s="2" t="s">
        <v>140</v>
      </c>
      <c r="Q19" s="2">
        <f t="shared" si="1"/>
        <v>30000</v>
      </c>
      <c r="R19" s="2">
        <f t="shared" si="1"/>
        <v>0</v>
      </c>
      <c r="S19" s="2">
        <f t="shared" si="2"/>
        <v>30000</v>
      </c>
      <c r="T19" s="11">
        <v>42292</v>
      </c>
      <c r="U19" s="2"/>
    </row>
    <row r="20" spans="3:21">
      <c r="C20" s="2">
        <v>11</v>
      </c>
      <c r="D20" s="2" t="s">
        <v>671</v>
      </c>
      <c r="E20" s="2" t="s">
        <v>672</v>
      </c>
      <c r="F20" s="2" t="s">
        <v>28</v>
      </c>
      <c r="G20" s="2" t="s">
        <v>34</v>
      </c>
      <c r="H20" s="2" t="s">
        <v>29</v>
      </c>
      <c r="I20" s="2" t="s">
        <v>111</v>
      </c>
      <c r="J20" s="2">
        <v>225000</v>
      </c>
      <c r="K20" s="2">
        <v>50000</v>
      </c>
      <c r="L20" s="2">
        <v>10000</v>
      </c>
      <c r="M20" s="2">
        <v>15000</v>
      </c>
      <c r="N20" s="2">
        <f t="shared" si="0"/>
        <v>300000</v>
      </c>
      <c r="O20" s="2" t="s">
        <v>378</v>
      </c>
      <c r="P20" s="2" t="s">
        <v>28</v>
      </c>
      <c r="Q20" s="2">
        <f t="shared" si="1"/>
        <v>50000</v>
      </c>
      <c r="R20" s="2">
        <f t="shared" si="1"/>
        <v>10000</v>
      </c>
      <c r="S20" s="2">
        <f t="shared" si="2"/>
        <v>60000</v>
      </c>
      <c r="T20" s="11">
        <v>42292</v>
      </c>
      <c r="U20" s="2"/>
    </row>
    <row r="21" spans="3:21">
      <c r="C21" s="2">
        <v>12</v>
      </c>
      <c r="D21" s="2" t="s">
        <v>673</v>
      </c>
      <c r="E21" s="2" t="s">
        <v>674</v>
      </c>
      <c r="F21" s="2" t="s">
        <v>28</v>
      </c>
      <c r="G21" s="2" t="s">
        <v>34</v>
      </c>
      <c r="H21" s="2" t="s">
        <v>29</v>
      </c>
      <c r="I21" s="2" t="s">
        <v>143</v>
      </c>
      <c r="J21" s="2">
        <v>375000</v>
      </c>
      <c r="K21" s="2">
        <v>90000</v>
      </c>
      <c r="L21" s="2">
        <v>10000</v>
      </c>
      <c r="M21" s="2">
        <v>25000</v>
      </c>
      <c r="N21" s="2">
        <f t="shared" si="0"/>
        <v>500000</v>
      </c>
      <c r="O21" s="2" t="s">
        <v>104</v>
      </c>
      <c r="P21" s="2" t="s">
        <v>365</v>
      </c>
      <c r="Q21" s="2">
        <f t="shared" si="1"/>
        <v>90000</v>
      </c>
      <c r="R21" s="2">
        <f t="shared" si="1"/>
        <v>10000</v>
      </c>
      <c r="S21" s="2">
        <f t="shared" si="2"/>
        <v>100000</v>
      </c>
      <c r="T21" s="11">
        <v>42292</v>
      </c>
      <c r="U21" s="2"/>
    </row>
    <row r="22" spans="3:21">
      <c r="C22" s="2">
        <v>13</v>
      </c>
      <c r="D22" s="2" t="s">
        <v>675</v>
      </c>
      <c r="E22" s="2" t="s">
        <v>676</v>
      </c>
      <c r="F22" s="2" t="s">
        <v>28</v>
      </c>
      <c r="G22" s="2" t="s">
        <v>34</v>
      </c>
      <c r="H22" s="2" t="s">
        <v>29</v>
      </c>
      <c r="I22" s="2" t="s">
        <v>677</v>
      </c>
      <c r="J22" s="2">
        <v>375000</v>
      </c>
      <c r="K22" s="2">
        <v>90000</v>
      </c>
      <c r="L22" s="2">
        <v>10000</v>
      </c>
      <c r="M22" s="2">
        <v>25000</v>
      </c>
      <c r="N22" s="2">
        <f t="shared" si="0"/>
        <v>500000</v>
      </c>
      <c r="O22" s="2" t="s">
        <v>46</v>
      </c>
      <c r="P22" s="2" t="s">
        <v>47</v>
      </c>
      <c r="Q22" s="2">
        <f t="shared" si="1"/>
        <v>90000</v>
      </c>
      <c r="R22" s="2">
        <f t="shared" si="1"/>
        <v>10000</v>
      </c>
      <c r="S22" s="2">
        <f t="shared" si="2"/>
        <v>100000</v>
      </c>
      <c r="T22" s="11">
        <v>42297</v>
      </c>
      <c r="U22" s="2"/>
    </row>
    <row r="23" spans="3:21">
      <c r="C23" s="2">
        <v>14</v>
      </c>
      <c r="D23" s="2" t="s">
        <v>678</v>
      </c>
      <c r="E23" s="2" t="s">
        <v>679</v>
      </c>
      <c r="F23" s="2" t="s">
        <v>28</v>
      </c>
      <c r="G23" s="2" t="s">
        <v>34</v>
      </c>
      <c r="H23" s="2" t="s">
        <v>39</v>
      </c>
      <c r="I23" s="2" t="s">
        <v>143</v>
      </c>
      <c r="J23" s="2">
        <v>300000</v>
      </c>
      <c r="K23" s="2">
        <v>70000</v>
      </c>
      <c r="L23" s="2">
        <v>10000</v>
      </c>
      <c r="M23" s="2">
        <v>20000</v>
      </c>
      <c r="N23" s="2">
        <f t="shared" si="0"/>
        <v>400000</v>
      </c>
      <c r="O23" s="2" t="s">
        <v>383</v>
      </c>
      <c r="P23" s="2" t="s">
        <v>680</v>
      </c>
      <c r="Q23" s="2">
        <f t="shared" si="1"/>
        <v>70000</v>
      </c>
      <c r="R23" s="2">
        <f t="shared" si="1"/>
        <v>10000</v>
      </c>
      <c r="S23" s="2">
        <f t="shared" si="2"/>
        <v>80000</v>
      </c>
      <c r="T23" s="11">
        <v>42324</v>
      </c>
      <c r="U23" s="2"/>
    </row>
    <row r="24" spans="3:21">
      <c r="C24" s="2">
        <v>15</v>
      </c>
      <c r="D24" s="2" t="s">
        <v>1373</v>
      </c>
      <c r="E24" s="2" t="s">
        <v>1374</v>
      </c>
      <c r="F24" s="2" t="s">
        <v>28</v>
      </c>
      <c r="G24" s="2" t="s">
        <v>1375</v>
      </c>
      <c r="H24" s="2" t="s">
        <v>39</v>
      </c>
      <c r="I24" s="2" t="s">
        <v>935</v>
      </c>
      <c r="J24" s="2">
        <v>150000</v>
      </c>
      <c r="K24" s="2">
        <v>30000</v>
      </c>
      <c r="L24" s="2">
        <v>10000</v>
      </c>
      <c r="M24" s="2">
        <v>10000</v>
      </c>
      <c r="N24" s="2">
        <f t="shared" si="0"/>
        <v>200000</v>
      </c>
      <c r="O24" s="2" t="s">
        <v>46</v>
      </c>
      <c r="P24" s="2" t="s">
        <v>1376</v>
      </c>
      <c r="Q24" s="2">
        <f t="shared" si="1"/>
        <v>30000</v>
      </c>
      <c r="R24" s="2">
        <f t="shared" si="1"/>
        <v>10000</v>
      </c>
      <c r="S24" s="2">
        <f t="shared" si="2"/>
        <v>40000</v>
      </c>
      <c r="T24" s="11">
        <v>42324</v>
      </c>
      <c r="U24" s="2"/>
    </row>
    <row r="25" spans="3:21">
      <c r="C25" s="2">
        <v>16</v>
      </c>
      <c r="D25" s="2" t="s">
        <v>1377</v>
      </c>
      <c r="E25" s="2" t="s">
        <v>1378</v>
      </c>
      <c r="F25" s="2" t="s">
        <v>28</v>
      </c>
      <c r="G25" s="2" t="s">
        <v>34</v>
      </c>
      <c r="H25" s="2" t="s">
        <v>29</v>
      </c>
      <c r="I25" s="2" t="s">
        <v>45</v>
      </c>
      <c r="J25" s="2">
        <v>375000</v>
      </c>
      <c r="K25" s="2">
        <v>90000</v>
      </c>
      <c r="L25" s="2">
        <v>10000</v>
      </c>
      <c r="M25" s="2">
        <v>25000</v>
      </c>
      <c r="N25" s="2">
        <f t="shared" si="0"/>
        <v>500000</v>
      </c>
      <c r="O25" s="2" t="s">
        <v>775</v>
      </c>
      <c r="P25" s="2" t="s">
        <v>28</v>
      </c>
      <c r="Q25" s="2">
        <f t="shared" si="1"/>
        <v>90000</v>
      </c>
      <c r="R25" s="2">
        <f t="shared" si="1"/>
        <v>10000</v>
      </c>
      <c r="S25" s="2">
        <f t="shared" si="2"/>
        <v>100000</v>
      </c>
      <c r="T25" s="11">
        <v>42335</v>
      </c>
      <c r="U25" s="2"/>
    </row>
    <row r="26" spans="3:21">
      <c r="C26" s="2">
        <v>17</v>
      </c>
      <c r="D26" s="2" t="s">
        <v>1379</v>
      </c>
      <c r="E26" s="2" t="s">
        <v>1380</v>
      </c>
      <c r="F26" s="2" t="s">
        <v>28</v>
      </c>
      <c r="G26" s="2" t="s">
        <v>34</v>
      </c>
      <c r="H26" s="2" t="s">
        <v>29</v>
      </c>
      <c r="I26" s="2" t="s">
        <v>1381</v>
      </c>
      <c r="J26" s="2">
        <f>250000/100*75</f>
        <v>187500</v>
      </c>
      <c r="K26" s="2">
        <v>40000</v>
      </c>
      <c r="L26" s="2">
        <v>10000</v>
      </c>
      <c r="M26" s="2">
        <f>250000/100*5</f>
        <v>12500</v>
      </c>
      <c r="N26" s="2">
        <f t="shared" si="0"/>
        <v>250000</v>
      </c>
      <c r="O26" s="2" t="s">
        <v>194</v>
      </c>
      <c r="P26" s="2" t="s">
        <v>365</v>
      </c>
      <c r="Q26" s="2">
        <f t="shared" si="1"/>
        <v>40000</v>
      </c>
      <c r="R26" s="2">
        <f t="shared" si="1"/>
        <v>10000</v>
      </c>
      <c r="S26" s="2">
        <f t="shared" si="2"/>
        <v>50000</v>
      </c>
      <c r="T26" s="11">
        <v>42348</v>
      </c>
      <c r="U26" s="2"/>
    </row>
    <row r="27" spans="3:21">
      <c r="C27" s="2">
        <v>18</v>
      </c>
      <c r="D27" s="2" t="s">
        <v>1382</v>
      </c>
      <c r="E27" s="2" t="s">
        <v>1383</v>
      </c>
      <c r="F27" s="2" t="s">
        <v>28</v>
      </c>
      <c r="G27" s="2" t="s">
        <v>34</v>
      </c>
      <c r="H27" s="2" t="s">
        <v>29</v>
      </c>
      <c r="I27" s="2" t="s">
        <v>1384</v>
      </c>
      <c r="J27" s="2">
        <v>225000</v>
      </c>
      <c r="K27" s="2">
        <v>50000</v>
      </c>
      <c r="L27" s="2">
        <v>10000</v>
      </c>
      <c r="M27" s="2">
        <v>15000</v>
      </c>
      <c r="N27" s="2">
        <f t="shared" si="0"/>
        <v>300000</v>
      </c>
      <c r="O27" s="2" t="s">
        <v>305</v>
      </c>
      <c r="P27" s="2" t="s">
        <v>28</v>
      </c>
      <c r="Q27" s="2">
        <f t="shared" si="1"/>
        <v>50000</v>
      </c>
      <c r="R27" s="2">
        <f t="shared" si="1"/>
        <v>10000</v>
      </c>
      <c r="S27" s="2">
        <f t="shared" si="2"/>
        <v>60000</v>
      </c>
      <c r="T27" s="11">
        <v>42349</v>
      </c>
      <c r="U27" s="2"/>
    </row>
    <row r="28" spans="3:21">
      <c r="C28" s="2">
        <v>19</v>
      </c>
      <c r="D28" s="2" t="s">
        <v>1385</v>
      </c>
      <c r="E28" s="2" t="s">
        <v>1386</v>
      </c>
      <c r="F28" s="2" t="s">
        <v>28</v>
      </c>
      <c r="G28" s="2" t="s">
        <v>34</v>
      </c>
      <c r="H28" s="2" t="s">
        <v>29</v>
      </c>
      <c r="I28" s="2" t="s">
        <v>143</v>
      </c>
      <c r="J28" s="2">
        <v>375000</v>
      </c>
      <c r="K28" s="2">
        <v>90000</v>
      </c>
      <c r="L28" s="2">
        <v>10000</v>
      </c>
      <c r="M28" s="2">
        <v>25000</v>
      </c>
      <c r="N28" s="2">
        <f t="shared" si="0"/>
        <v>500000</v>
      </c>
      <c r="O28" s="2" t="s">
        <v>194</v>
      </c>
      <c r="P28" s="2" t="s">
        <v>365</v>
      </c>
      <c r="Q28" s="2">
        <f t="shared" si="1"/>
        <v>90000</v>
      </c>
      <c r="R28" s="2">
        <f t="shared" si="1"/>
        <v>10000</v>
      </c>
      <c r="S28" s="2">
        <f t="shared" si="2"/>
        <v>100000</v>
      </c>
      <c r="T28" s="11">
        <v>42352</v>
      </c>
      <c r="U28" s="2"/>
    </row>
    <row r="29" spans="3:21">
      <c r="C29" s="2">
        <v>20</v>
      </c>
      <c r="D29" s="2" t="s">
        <v>1387</v>
      </c>
      <c r="E29" s="2" t="s">
        <v>1388</v>
      </c>
      <c r="F29" s="2" t="s">
        <v>28</v>
      </c>
      <c r="G29" s="2" t="s">
        <v>34</v>
      </c>
      <c r="H29" s="2" t="s">
        <v>29</v>
      </c>
      <c r="I29" s="2" t="s">
        <v>1389</v>
      </c>
      <c r="J29" s="2">
        <v>375000</v>
      </c>
      <c r="K29" s="2">
        <v>90000</v>
      </c>
      <c r="L29" s="2">
        <v>10000</v>
      </c>
      <c r="M29" s="2">
        <v>25000</v>
      </c>
      <c r="N29" s="2">
        <f t="shared" si="0"/>
        <v>500000</v>
      </c>
      <c r="O29" s="2" t="s">
        <v>194</v>
      </c>
      <c r="P29" s="2" t="s">
        <v>1390</v>
      </c>
      <c r="Q29" s="2">
        <f t="shared" si="1"/>
        <v>90000</v>
      </c>
      <c r="R29" s="2">
        <f t="shared" si="1"/>
        <v>10000</v>
      </c>
      <c r="S29" s="2">
        <f t="shared" si="2"/>
        <v>100000</v>
      </c>
      <c r="T29" s="11">
        <v>42355</v>
      </c>
      <c r="U29" s="2"/>
    </row>
    <row r="30" spans="3:21">
      <c r="C30" s="28">
        <v>21</v>
      </c>
      <c r="D30" s="28" t="s">
        <v>1391</v>
      </c>
      <c r="E30" s="28" t="s">
        <v>1392</v>
      </c>
      <c r="F30" s="28" t="s">
        <v>28</v>
      </c>
      <c r="G30" s="28" t="s">
        <v>34</v>
      </c>
      <c r="H30" s="28" t="s">
        <v>29</v>
      </c>
      <c r="I30" s="28" t="s">
        <v>1393</v>
      </c>
      <c r="J30" s="28">
        <v>150000</v>
      </c>
      <c r="K30" s="28">
        <v>30000</v>
      </c>
      <c r="L30" s="28">
        <v>10000</v>
      </c>
      <c r="M30" s="28">
        <v>10000</v>
      </c>
      <c r="N30" s="28">
        <f t="shared" si="0"/>
        <v>200000</v>
      </c>
      <c r="O30" s="28" t="s">
        <v>194</v>
      </c>
      <c r="P30" s="28" t="s">
        <v>264</v>
      </c>
      <c r="Q30" s="28">
        <f t="shared" si="1"/>
        <v>30000</v>
      </c>
      <c r="R30" s="28">
        <f t="shared" si="1"/>
        <v>10000</v>
      </c>
      <c r="S30" s="28">
        <f t="shared" si="2"/>
        <v>40000</v>
      </c>
      <c r="T30" s="29">
        <v>42369</v>
      </c>
      <c r="U30" s="2"/>
    </row>
    <row r="31" spans="3:21">
      <c r="C31" s="2">
        <v>22</v>
      </c>
      <c r="D31" s="2" t="s">
        <v>769</v>
      </c>
      <c r="E31" s="2" t="s">
        <v>2999</v>
      </c>
      <c r="F31" s="28" t="s">
        <v>28</v>
      </c>
      <c r="G31" s="2" t="s">
        <v>34</v>
      </c>
      <c r="H31" s="2" t="s">
        <v>29</v>
      </c>
      <c r="I31" s="2" t="s">
        <v>111</v>
      </c>
      <c r="J31" s="2">
        <v>262500</v>
      </c>
      <c r="K31" s="2">
        <v>60000</v>
      </c>
      <c r="L31" s="28">
        <v>10000</v>
      </c>
      <c r="M31" s="2">
        <f>350000/100*5</f>
        <v>17500</v>
      </c>
      <c r="N31" s="28">
        <f t="shared" si="0"/>
        <v>350000</v>
      </c>
      <c r="O31" s="2" t="s">
        <v>46</v>
      </c>
      <c r="P31" s="2" t="s">
        <v>47</v>
      </c>
      <c r="Q31" s="2">
        <f t="shared" si="1"/>
        <v>60000</v>
      </c>
      <c r="R31" s="28">
        <f t="shared" si="1"/>
        <v>10000</v>
      </c>
      <c r="S31" s="28">
        <f t="shared" si="2"/>
        <v>70000</v>
      </c>
      <c r="T31" s="11">
        <v>42370</v>
      </c>
      <c r="U31" s="2"/>
    </row>
    <row r="32" spans="3:21">
      <c r="C32" s="2">
        <v>23</v>
      </c>
      <c r="D32" s="2" t="s">
        <v>2959</v>
      </c>
      <c r="E32" s="2" t="s">
        <v>3000</v>
      </c>
      <c r="F32" s="28" t="s">
        <v>28</v>
      </c>
      <c r="G32" s="2" t="s">
        <v>34</v>
      </c>
      <c r="H32" s="2" t="s">
        <v>29</v>
      </c>
      <c r="I32" s="2" t="s">
        <v>336</v>
      </c>
      <c r="J32" s="2">
        <v>150000</v>
      </c>
      <c r="K32" s="2">
        <v>30000</v>
      </c>
      <c r="L32" s="28">
        <v>10000</v>
      </c>
      <c r="M32" s="2">
        <v>10000</v>
      </c>
      <c r="N32" s="28">
        <f t="shared" si="0"/>
        <v>200000</v>
      </c>
      <c r="O32" s="2" t="s">
        <v>46</v>
      </c>
      <c r="P32" s="2" t="s">
        <v>3001</v>
      </c>
      <c r="Q32" s="2">
        <f t="shared" si="1"/>
        <v>30000</v>
      </c>
      <c r="R32" s="28">
        <f t="shared" si="1"/>
        <v>10000</v>
      </c>
      <c r="S32" s="28">
        <f t="shared" si="2"/>
        <v>40000</v>
      </c>
      <c r="T32" s="11">
        <v>42390</v>
      </c>
      <c r="U32" s="2"/>
    </row>
    <row r="33" spans="3:21">
      <c r="C33" s="2">
        <v>24</v>
      </c>
      <c r="D33" s="2" t="s">
        <v>2960</v>
      </c>
      <c r="E33" s="2" t="s">
        <v>3002</v>
      </c>
      <c r="F33" s="28" t="s">
        <v>28</v>
      </c>
      <c r="G33" s="2" t="s">
        <v>34</v>
      </c>
      <c r="H33" s="2" t="s">
        <v>29</v>
      </c>
      <c r="I33" s="2" t="s">
        <v>111</v>
      </c>
      <c r="J33" s="2">
        <f>115000/100*75</f>
        <v>86250</v>
      </c>
      <c r="K33" s="2">
        <v>13000</v>
      </c>
      <c r="L33" s="28">
        <v>10000</v>
      </c>
      <c r="M33" s="2">
        <f>115000/100*5</f>
        <v>5750</v>
      </c>
      <c r="N33" s="28">
        <f t="shared" si="0"/>
        <v>115000</v>
      </c>
      <c r="O33" s="2" t="s">
        <v>55</v>
      </c>
      <c r="P33" s="2" t="s">
        <v>3003</v>
      </c>
      <c r="Q33" s="2">
        <f t="shared" si="1"/>
        <v>13000</v>
      </c>
      <c r="R33" s="28">
        <f t="shared" si="1"/>
        <v>10000</v>
      </c>
      <c r="S33" s="28">
        <f t="shared" si="2"/>
        <v>23000</v>
      </c>
      <c r="T33" s="11">
        <v>42391</v>
      </c>
      <c r="U33" s="2"/>
    </row>
    <row r="34" spans="3:21">
      <c r="C34" s="2">
        <v>25</v>
      </c>
      <c r="D34" s="2" t="s">
        <v>2961</v>
      </c>
      <c r="E34" s="2" t="s">
        <v>3004</v>
      </c>
      <c r="F34" s="28" t="s">
        <v>28</v>
      </c>
      <c r="G34" s="2" t="s">
        <v>34</v>
      </c>
      <c r="H34" s="2" t="s">
        <v>29</v>
      </c>
      <c r="I34" s="2" t="s">
        <v>336</v>
      </c>
      <c r="J34" s="2">
        <v>75000</v>
      </c>
      <c r="K34" s="2">
        <v>10000</v>
      </c>
      <c r="L34" s="28">
        <v>10000</v>
      </c>
      <c r="M34" s="2">
        <v>5000</v>
      </c>
      <c r="N34" s="28">
        <f t="shared" si="0"/>
        <v>100000</v>
      </c>
      <c r="O34" s="2" t="s">
        <v>194</v>
      </c>
      <c r="P34" s="2" t="s">
        <v>1468</v>
      </c>
      <c r="Q34" s="2">
        <f t="shared" si="1"/>
        <v>10000</v>
      </c>
      <c r="R34" s="28">
        <f t="shared" si="1"/>
        <v>10000</v>
      </c>
      <c r="S34" s="28">
        <f t="shared" si="2"/>
        <v>20000</v>
      </c>
      <c r="T34" s="11">
        <v>42411</v>
      </c>
      <c r="U34" s="2"/>
    </row>
    <row r="35" spans="3:21">
      <c r="C35" s="2">
        <v>26</v>
      </c>
      <c r="D35" s="2" t="s">
        <v>2962</v>
      </c>
      <c r="E35" s="2" t="s">
        <v>3005</v>
      </c>
      <c r="F35" s="28" t="s">
        <v>28</v>
      </c>
      <c r="G35" s="2" t="s">
        <v>34</v>
      </c>
      <c r="H35" s="2" t="s">
        <v>29</v>
      </c>
      <c r="I35" s="2" t="s">
        <v>111</v>
      </c>
      <c r="J35" s="2">
        <v>375000</v>
      </c>
      <c r="K35" s="2">
        <v>90000</v>
      </c>
      <c r="L35" s="28">
        <v>10000</v>
      </c>
      <c r="M35" s="2">
        <v>25000</v>
      </c>
      <c r="N35" s="28">
        <f t="shared" si="0"/>
        <v>500000</v>
      </c>
      <c r="O35" s="2" t="s">
        <v>3006</v>
      </c>
      <c r="P35" s="2" t="s">
        <v>2545</v>
      </c>
      <c r="Q35" s="2">
        <f t="shared" si="1"/>
        <v>90000</v>
      </c>
      <c r="R35" s="28">
        <f t="shared" si="1"/>
        <v>10000</v>
      </c>
      <c r="S35" s="28">
        <f t="shared" si="2"/>
        <v>100000</v>
      </c>
      <c r="T35" s="11">
        <v>42418</v>
      </c>
      <c r="U35" s="2"/>
    </row>
    <row r="36" spans="3:21">
      <c r="C36" s="2">
        <v>27</v>
      </c>
      <c r="D36" s="2" t="s">
        <v>2963</v>
      </c>
      <c r="E36" s="2" t="s">
        <v>3007</v>
      </c>
      <c r="F36" s="28" t="s">
        <v>28</v>
      </c>
      <c r="G36" s="2" t="s">
        <v>166</v>
      </c>
      <c r="H36" s="2" t="s">
        <v>29</v>
      </c>
      <c r="I36" s="2" t="s">
        <v>2989</v>
      </c>
      <c r="J36" s="2">
        <f>300000/100*75</f>
        <v>225000</v>
      </c>
      <c r="K36" s="2">
        <v>50000</v>
      </c>
      <c r="L36" s="28">
        <v>10000</v>
      </c>
      <c r="M36" s="2">
        <f>300000/100*5</f>
        <v>15000</v>
      </c>
      <c r="N36" s="28">
        <f t="shared" si="0"/>
        <v>300000</v>
      </c>
      <c r="O36" s="2" t="s">
        <v>2110</v>
      </c>
      <c r="P36" s="2" t="s">
        <v>365</v>
      </c>
      <c r="Q36" s="2">
        <f t="shared" si="1"/>
        <v>50000</v>
      </c>
      <c r="R36" s="28">
        <f t="shared" si="1"/>
        <v>10000</v>
      </c>
      <c r="S36" s="28">
        <f t="shared" si="2"/>
        <v>60000</v>
      </c>
      <c r="T36" s="11">
        <v>42418</v>
      </c>
      <c r="U36" s="2"/>
    </row>
    <row r="37" spans="3:21">
      <c r="C37" s="2">
        <v>28</v>
      </c>
      <c r="D37" s="2" t="s">
        <v>2964</v>
      </c>
      <c r="E37" s="2" t="s">
        <v>3008</v>
      </c>
      <c r="F37" s="28" t="s">
        <v>28</v>
      </c>
      <c r="G37" s="2" t="s">
        <v>34</v>
      </c>
      <c r="H37" s="2" t="s">
        <v>29</v>
      </c>
      <c r="I37" s="2" t="s">
        <v>111</v>
      </c>
      <c r="J37" s="2">
        <f>150000/100*75</f>
        <v>112500</v>
      </c>
      <c r="K37" s="2">
        <v>20000</v>
      </c>
      <c r="L37" s="28">
        <v>10000</v>
      </c>
      <c r="M37" s="2">
        <f>150000/100*5</f>
        <v>7500</v>
      </c>
      <c r="N37" s="28">
        <f t="shared" si="0"/>
        <v>150000</v>
      </c>
      <c r="O37" s="2" t="s">
        <v>46</v>
      </c>
      <c r="P37" s="2" t="s">
        <v>33</v>
      </c>
      <c r="Q37" s="2">
        <f t="shared" si="1"/>
        <v>20000</v>
      </c>
      <c r="R37" s="28">
        <f t="shared" si="1"/>
        <v>10000</v>
      </c>
      <c r="S37" s="28">
        <f t="shared" si="2"/>
        <v>30000</v>
      </c>
      <c r="T37" s="11">
        <v>42418</v>
      </c>
      <c r="U37" s="2"/>
    </row>
    <row r="38" spans="3:21">
      <c r="C38" s="2">
        <v>29</v>
      </c>
      <c r="D38" s="2" t="s">
        <v>2965</v>
      </c>
      <c r="E38" s="2" t="s">
        <v>3009</v>
      </c>
      <c r="F38" s="28" t="s">
        <v>28</v>
      </c>
      <c r="G38" s="2" t="s">
        <v>34</v>
      </c>
      <c r="H38" s="2" t="s">
        <v>29</v>
      </c>
      <c r="I38" s="2" t="s">
        <v>2990</v>
      </c>
      <c r="J38" s="2">
        <f>250000/100*75</f>
        <v>187500</v>
      </c>
      <c r="K38" s="2">
        <v>40000</v>
      </c>
      <c r="L38" s="28">
        <v>10000</v>
      </c>
      <c r="M38" s="2">
        <f>250000/100*5</f>
        <v>12500</v>
      </c>
      <c r="N38" s="28">
        <f t="shared" si="0"/>
        <v>250000</v>
      </c>
      <c r="O38" s="2" t="s">
        <v>3010</v>
      </c>
      <c r="P38" s="2" t="s">
        <v>290</v>
      </c>
      <c r="Q38" s="2">
        <f t="shared" si="1"/>
        <v>40000</v>
      </c>
      <c r="R38" s="28">
        <f t="shared" si="1"/>
        <v>10000</v>
      </c>
      <c r="S38" s="28">
        <f t="shared" si="2"/>
        <v>50000</v>
      </c>
      <c r="T38" s="11">
        <v>42418</v>
      </c>
      <c r="U38" s="2"/>
    </row>
    <row r="39" spans="3:21">
      <c r="C39" s="2">
        <v>30</v>
      </c>
      <c r="D39" s="2" t="s">
        <v>2966</v>
      </c>
      <c r="E39" s="2" t="s">
        <v>3011</v>
      </c>
      <c r="F39" s="28" t="s">
        <v>28</v>
      </c>
      <c r="G39" s="2" t="s">
        <v>34</v>
      </c>
      <c r="H39" s="2" t="s">
        <v>29</v>
      </c>
      <c r="I39" s="2" t="s">
        <v>64</v>
      </c>
      <c r="J39" s="2">
        <v>75000</v>
      </c>
      <c r="K39" s="2">
        <v>10000</v>
      </c>
      <c r="L39" s="28">
        <v>10000</v>
      </c>
      <c r="M39" s="2">
        <v>5000</v>
      </c>
      <c r="N39" s="28">
        <f t="shared" si="0"/>
        <v>100000</v>
      </c>
      <c r="O39" s="2" t="s">
        <v>55</v>
      </c>
      <c r="P39" s="2" t="s">
        <v>3003</v>
      </c>
      <c r="Q39" s="2">
        <f t="shared" si="1"/>
        <v>10000</v>
      </c>
      <c r="R39" s="28">
        <f t="shared" si="1"/>
        <v>10000</v>
      </c>
      <c r="S39" s="28">
        <f t="shared" si="2"/>
        <v>20000</v>
      </c>
      <c r="T39" s="11">
        <v>42417</v>
      </c>
      <c r="U39" s="2"/>
    </row>
    <row r="40" spans="3:21">
      <c r="C40" s="2">
        <v>31</v>
      </c>
      <c r="D40" s="2" t="s">
        <v>2967</v>
      </c>
      <c r="E40" s="2" t="s">
        <v>1344</v>
      </c>
      <c r="F40" s="28" t="s">
        <v>28</v>
      </c>
      <c r="G40" s="2" t="s">
        <v>34</v>
      </c>
      <c r="H40" s="2" t="s">
        <v>29</v>
      </c>
      <c r="I40" s="2" t="s">
        <v>2991</v>
      </c>
      <c r="J40" s="2">
        <v>375000</v>
      </c>
      <c r="K40" s="2">
        <v>90000</v>
      </c>
      <c r="L40" s="28">
        <v>10000</v>
      </c>
      <c r="M40" s="2">
        <v>25000</v>
      </c>
      <c r="N40" s="28">
        <f t="shared" si="0"/>
        <v>500000</v>
      </c>
      <c r="O40" s="2" t="s">
        <v>3010</v>
      </c>
      <c r="P40" s="2" t="s">
        <v>3012</v>
      </c>
      <c r="Q40" s="2">
        <f t="shared" si="1"/>
        <v>90000</v>
      </c>
      <c r="R40" s="28">
        <f t="shared" si="1"/>
        <v>10000</v>
      </c>
      <c r="S40" s="28">
        <f t="shared" si="2"/>
        <v>100000</v>
      </c>
      <c r="T40" s="11">
        <v>42437</v>
      </c>
      <c r="U40" s="2"/>
    </row>
    <row r="41" spans="3:21">
      <c r="C41" s="2">
        <v>32</v>
      </c>
      <c r="D41" s="2" t="s">
        <v>2968</v>
      </c>
      <c r="E41" s="2" t="s">
        <v>3013</v>
      </c>
      <c r="F41" s="28" t="s">
        <v>28</v>
      </c>
      <c r="G41" s="2" t="s">
        <v>34</v>
      </c>
      <c r="H41" s="2" t="s">
        <v>29</v>
      </c>
      <c r="I41" s="2" t="s">
        <v>111</v>
      </c>
      <c r="J41" s="2">
        <v>375000</v>
      </c>
      <c r="K41" s="2">
        <v>90000</v>
      </c>
      <c r="L41" s="28">
        <v>10000</v>
      </c>
      <c r="M41" s="2">
        <v>25000</v>
      </c>
      <c r="N41" s="28">
        <f t="shared" si="0"/>
        <v>500000</v>
      </c>
      <c r="O41" s="2" t="s">
        <v>3014</v>
      </c>
      <c r="P41" s="2" t="s">
        <v>3015</v>
      </c>
      <c r="Q41" s="2">
        <f t="shared" si="1"/>
        <v>90000</v>
      </c>
      <c r="R41" s="28">
        <f t="shared" si="1"/>
        <v>10000</v>
      </c>
      <c r="S41" s="28">
        <f t="shared" si="2"/>
        <v>100000</v>
      </c>
      <c r="T41" s="11">
        <v>42437</v>
      </c>
      <c r="U41" s="2"/>
    </row>
    <row r="42" spans="3:21">
      <c r="C42" s="2">
        <v>33</v>
      </c>
      <c r="D42" s="2" t="s">
        <v>2969</v>
      </c>
      <c r="E42" s="2" t="s">
        <v>3016</v>
      </c>
      <c r="F42" s="28" t="s">
        <v>28</v>
      </c>
      <c r="G42" s="2" t="s">
        <v>34</v>
      </c>
      <c r="H42" s="2" t="s">
        <v>29</v>
      </c>
      <c r="I42" s="2" t="s">
        <v>1032</v>
      </c>
      <c r="J42" s="2">
        <v>375000</v>
      </c>
      <c r="K42" s="2">
        <v>90000</v>
      </c>
      <c r="L42" s="28">
        <v>10000</v>
      </c>
      <c r="M42" s="2">
        <v>25000</v>
      </c>
      <c r="N42" s="28">
        <f t="shared" si="0"/>
        <v>500000</v>
      </c>
      <c r="O42" s="2" t="s">
        <v>3017</v>
      </c>
      <c r="P42" s="2" t="s">
        <v>28</v>
      </c>
      <c r="Q42" s="2">
        <f t="shared" si="1"/>
        <v>90000</v>
      </c>
      <c r="R42" s="28">
        <f t="shared" si="1"/>
        <v>10000</v>
      </c>
      <c r="S42" s="28">
        <f t="shared" si="2"/>
        <v>100000</v>
      </c>
      <c r="T42" s="11">
        <v>42437</v>
      </c>
      <c r="U42" s="2"/>
    </row>
    <row r="43" spans="3:21">
      <c r="C43" s="2">
        <v>34</v>
      </c>
      <c r="D43" s="2" t="s">
        <v>2970</v>
      </c>
      <c r="E43" s="2" t="s">
        <v>3018</v>
      </c>
      <c r="F43" s="28" t="s">
        <v>28</v>
      </c>
      <c r="G43" s="2" t="s">
        <v>34</v>
      </c>
      <c r="H43" s="2" t="s">
        <v>29</v>
      </c>
      <c r="I43" s="2" t="s">
        <v>2992</v>
      </c>
      <c r="J43" s="2">
        <f>250000/100*75</f>
        <v>187500</v>
      </c>
      <c r="K43" s="2">
        <v>40000</v>
      </c>
      <c r="L43" s="28">
        <v>10000</v>
      </c>
      <c r="M43" s="2">
        <f>250000/100*5</f>
        <v>12500</v>
      </c>
      <c r="N43" s="28">
        <f t="shared" si="0"/>
        <v>250000</v>
      </c>
      <c r="O43" s="2" t="s">
        <v>194</v>
      </c>
      <c r="P43" s="2" t="s">
        <v>302</v>
      </c>
      <c r="Q43" s="2">
        <f t="shared" si="1"/>
        <v>40000</v>
      </c>
      <c r="R43" s="28">
        <f t="shared" si="1"/>
        <v>10000</v>
      </c>
      <c r="S43" s="28">
        <f t="shared" si="2"/>
        <v>50000</v>
      </c>
      <c r="T43" s="11">
        <v>42451</v>
      </c>
      <c r="U43" s="2"/>
    </row>
    <row r="44" spans="3:21">
      <c r="C44" s="2">
        <v>35</v>
      </c>
      <c r="D44" s="2" t="s">
        <v>2971</v>
      </c>
      <c r="E44" s="2" t="s">
        <v>3019</v>
      </c>
      <c r="F44" s="28" t="s">
        <v>28</v>
      </c>
      <c r="G44" s="2" t="s">
        <v>34</v>
      </c>
      <c r="H44" s="2" t="s">
        <v>29</v>
      </c>
      <c r="I44" s="2" t="s">
        <v>804</v>
      </c>
      <c r="J44" s="2">
        <v>150000</v>
      </c>
      <c r="K44" s="2">
        <v>30000</v>
      </c>
      <c r="L44" s="28">
        <v>10000</v>
      </c>
      <c r="M44" s="2">
        <v>10000</v>
      </c>
      <c r="N44" s="28">
        <f t="shared" si="0"/>
        <v>200000</v>
      </c>
      <c r="O44" s="2" t="s">
        <v>263</v>
      </c>
      <c r="P44" s="2" t="s">
        <v>264</v>
      </c>
      <c r="Q44" s="2">
        <f t="shared" si="1"/>
        <v>30000</v>
      </c>
      <c r="R44" s="28">
        <f t="shared" si="1"/>
        <v>10000</v>
      </c>
      <c r="S44" s="28">
        <f t="shared" si="2"/>
        <v>40000</v>
      </c>
      <c r="T44" s="11">
        <v>42451</v>
      </c>
      <c r="U44" s="2"/>
    </row>
    <row r="45" spans="3:21">
      <c r="C45" s="2">
        <v>36</v>
      </c>
      <c r="D45" s="2" t="s">
        <v>2972</v>
      </c>
      <c r="E45" s="2" t="s">
        <v>3020</v>
      </c>
      <c r="F45" s="28" t="s">
        <v>28</v>
      </c>
      <c r="G45" s="2" t="s">
        <v>34</v>
      </c>
      <c r="H45" s="2" t="s">
        <v>29</v>
      </c>
      <c r="I45" s="2" t="s">
        <v>2993</v>
      </c>
      <c r="J45" s="2">
        <v>375000</v>
      </c>
      <c r="K45" s="2">
        <v>90000</v>
      </c>
      <c r="L45" s="28">
        <v>10000</v>
      </c>
      <c r="M45" s="2">
        <v>25000</v>
      </c>
      <c r="N45" s="28">
        <f t="shared" si="0"/>
        <v>500000</v>
      </c>
      <c r="O45" s="2" t="s">
        <v>194</v>
      </c>
      <c r="P45" s="2" t="s">
        <v>306</v>
      </c>
      <c r="Q45" s="2">
        <f t="shared" si="1"/>
        <v>90000</v>
      </c>
      <c r="R45" s="28">
        <f t="shared" si="1"/>
        <v>10000</v>
      </c>
      <c r="S45" s="28">
        <f t="shared" si="2"/>
        <v>100000</v>
      </c>
      <c r="T45" s="11">
        <v>42452</v>
      </c>
      <c r="U45" s="2"/>
    </row>
    <row r="46" spans="3:21">
      <c r="C46" s="2">
        <v>37</v>
      </c>
      <c r="D46" s="2" t="s">
        <v>2973</v>
      </c>
      <c r="E46" s="2" t="s">
        <v>3021</v>
      </c>
      <c r="F46" s="28" t="s">
        <v>28</v>
      </c>
      <c r="G46" s="2" t="s">
        <v>34</v>
      </c>
      <c r="H46" s="2" t="s">
        <v>29</v>
      </c>
      <c r="I46" s="2" t="s">
        <v>336</v>
      </c>
      <c r="J46" s="2">
        <v>375000</v>
      </c>
      <c r="K46" s="2">
        <v>90000</v>
      </c>
      <c r="L46" s="28">
        <v>10000</v>
      </c>
      <c r="M46" s="2">
        <v>25000</v>
      </c>
      <c r="N46" s="28">
        <f t="shared" si="0"/>
        <v>500000</v>
      </c>
      <c r="O46" s="2" t="s">
        <v>3006</v>
      </c>
      <c r="P46" s="2" t="s">
        <v>2545</v>
      </c>
      <c r="Q46" s="2">
        <f t="shared" si="1"/>
        <v>90000</v>
      </c>
      <c r="R46" s="28">
        <f t="shared" si="1"/>
        <v>10000</v>
      </c>
      <c r="S46" s="28">
        <f t="shared" si="2"/>
        <v>100000</v>
      </c>
      <c r="T46" s="11">
        <v>42452</v>
      </c>
      <c r="U46" s="2"/>
    </row>
    <row r="47" spans="3:21">
      <c r="C47" s="2">
        <v>38</v>
      </c>
      <c r="D47" s="2" t="s">
        <v>2974</v>
      </c>
      <c r="E47" s="2" t="s">
        <v>3022</v>
      </c>
      <c r="F47" s="28" t="s">
        <v>28</v>
      </c>
      <c r="G47" s="2" t="s">
        <v>34</v>
      </c>
      <c r="H47" s="2" t="s">
        <v>29</v>
      </c>
      <c r="I47" s="2" t="s">
        <v>2994</v>
      </c>
      <c r="J47" s="2">
        <f>67000/100*75</f>
        <v>50250</v>
      </c>
      <c r="K47" s="2">
        <v>3400</v>
      </c>
      <c r="L47" s="28">
        <v>10000</v>
      </c>
      <c r="M47" s="2">
        <f>67000/100*5</f>
        <v>3350</v>
      </c>
      <c r="N47" s="28">
        <f t="shared" si="0"/>
        <v>67000</v>
      </c>
      <c r="O47" s="2" t="s">
        <v>46</v>
      </c>
      <c r="P47" s="2" t="s">
        <v>3023</v>
      </c>
      <c r="Q47" s="2">
        <f t="shared" si="1"/>
        <v>3400</v>
      </c>
      <c r="R47" s="28">
        <f t="shared" si="1"/>
        <v>10000</v>
      </c>
      <c r="S47" s="28">
        <f t="shared" si="2"/>
        <v>13400</v>
      </c>
      <c r="T47" s="11">
        <v>42452</v>
      </c>
      <c r="U47" s="2"/>
    </row>
    <row r="48" spans="3:21">
      <c r="C48" s="2">
        <v>39</v>
      </c>
      <c r="D48" s="2" t="s">
        <v>3024</v>
      </c>
      <c r="E48" s="2" t="s">
        <v>3025</v>
      </c>
      <c r="F48" s="28" t="s">
        <v>28</v>
      </c>
      <c r="G48" s="2" t="s">
        <v>34</v>
      </c>
      <c r="H48" s="2" t="s">
        <v>29</v>
      </c>
      <c r="I48" s="2" t="s">
        <v>2991</v>
      </c>
      <c r="J48" s="2">
        <f>300000/100*75</f>
        <v>225000</v>
      </c>
      <c r="K48" s="2">
        <v>50000</v>
      </c>
      <c r="L48" s="28">
        <v>10000</v>
      </c>
      <c r="M48" s="2">
        <f>300000/100*5</f>
        <v>15000</v>
      </c>
      <c r="N48" s="28">
        <f t="shared" si="0"/>
        <v>300000</v>
      </c>
      <c r="O48" s="2" t="s">
        <v>383</v>
      </c>
      <c r="P48" s="2" t="s">
        <v>556</v>
      </c>
      <c r="Q48" s="2">
        <f t="shared" si="1"/>
        <v>50000</v>
      </c>
      <c r="R48" s="28">
        <f t="shared" si="1"/>
        <v>10000</v>
      </c>
      <c r="S48" s="28">
        <f t="shared" si="2"/>
        <v>60000</v>
      </c>
      <c r="T48" s="11">
        <v>42452</v>
      </c>
      <c r="U48" s="2"/>
    </row>
    <row r="49" spans="3:21">
      <c r="C49" s="2">
        <v>40</v>
      </c>
      <c r="D49" s="2" t="s">
        <v>2975</v>
      </c>
      <c r="E49" s="2" t="s">
        <v>2841</v>
      </c>
      <c r="F49" s="28" t="s">
        <v>28</v>
      </c>
      <c r="G49" s="2" t="s">
        <v>34</v>
      </c>
      <c r="H49" s="2" t="s">
        <v>29</v>
      </c>
      <c r="I49" s="2" t="s">
        <v>45</v>
      </c>
      <c r="J49" s="2">
        <v>150000</v>
      </c>
      <c r="K49" s="2">
        <v>30000</v>
      </c>
      <c r="L49" s="28">
        <v>10000</v>
      </c>
      <c r="M49" s="2">
        <v>10000</v>
      </c>
      <c r="N49" s="28">
        <f t="shared" si="0"/>
        <v>200000</v>
      </c>
      <c r="O49" s="2" t="s">
        <v>194</v>
      </c>
      <c r="P49" s="2" t="s">
        <v>195</v>
      </c>
      <c r="Q49" s="2">
        <f t="shared" si="1"/>
        <v>30000</v>
      </c>
      <c r="R49" s="28">
        <f t="shared" si="1"/>
        <v>10000</v>
      </c>
      <c r="S49" s="28">
        <f t="shared" si="2"/>
        <v>40000</v>
      </c>
      <c r="T49" s="11">
        <v>42452</v>
      </c>
      <c r="U49" s="2"/>
    </row>
    <row r="50" spans="3:21">
      <c r="C50" s="2">
        <v>41</v>
      </c>
      <c r="D50" s="2" t="s">
        <v>2976</v>
      </c>
      <c r="E50" s="2" t="s">
        <v>3026</v>
      </c>
      <c r="F50" s="28" t="s">
        <v>28</v>
      </c>
      <c r="G50" s="2" t="s">
        <v>34</v>
      </c>
      <c r="H50" s="2" t="s">
        <v>29</v>
      </c>
      <c r="I50" s="2" t="s">
        <v>111</v>
      </c>
      <c r="J50" s="2">
        <v>225000</v>
      </c>
      <c r="K50" s="2">
        <v>50000</v>
      </c>
      <c r="L50" s="28">
        <v>10000</v>
      </c>
      <c r="M50" s="2">
        <v>15000</v>
      </c>
      <c r="N50" s="28">
        <f t="shared" si="0"/>
        <v>300000</v>
      </c>
      <c r="O50" s="2" t="s">
        <v>46</v>
      </c>
      <c r="P50" s="2" t="s">
        <v>365</v>
      </c>
      <c r="Q50" s="2">
        <f t="shared" si="1"/>
        <v>50000</v>
      </c>
      <c r="R50" s="28">
        <f t="shared" si="1"/>
        <v>10000</v>
      </c>
      <c r="S50" s="28">
        <f t="shared" si="2"/>
        <v>60000</v>
      </c>
      <c r="T50" s="11">
        <v>42458</v>
      </c>
      <c r="U50" s="2"/>
    </row>
    <row r="51" spans="3:21">
      <c r="C51" s="2">
        <v>42</v>
      </c>
      <c r="D51" s="2" t="s">
        <v>2977</v>
      </c>
      <c r="E51" s="2" t="s">
        <v>3027</v>
      </c>
      <c r="F51" s="28" t="s">
        <v>28</v>
      </c>
      <c r="G51" s="2" t="s">
        <v>34</v>
      </c>
      <c r="H51" s="2" t="s">
        <v>29</v>
      </c>
      <c r="I51" s="2" t="s">
        <v>935</v>
      </c>
      <c r="J51" s="2">
        <f>60000/100*75</f>
        <v>45000</v>
      </c>
      <c r="K51" s="2">
        <v>2000</v>
      </c>
      <c r="L51" s="28">
        <v>10000</v>
      </c>
      <c r="M51" s="2">
        <v>3000</v>
      </c>
      <c r="N51" s="28">
        <f t="shared" si="0"/>
        <v>60000</v>
      </c>
      <c r="O51" s="2" t="s">
        <v>46</v>
      </c>
      <c r="P51" s="2" t="s">
        <v>47</v>
      </c>
      <c r="Q51" s="2">
        <f t="shared" si="1"/>
        <v>2000</v>
      </c>
      <c r="R51" s="28">
        <f t="shared" si="1"/>
        <v>10000</v>
      </c>
      <c r="S51" s="28">
        <f t="shared" si="2"/>
        <v>12000</v>
      </c>
      <c r="T51" s="11">
        <v>42458</v>
      </c>
      <c r="U51" s="2"/>
    </row>
    <row r="52" spans="3:21">
      <c r="C52" s="2">
        <v>43</v>
      </c>
      <c r="D52" s="2" t="s">
        <v>2978</v>
      </c>
      <c r="E52" s="2" t="s">
        <v>3028</v>
      </c>
      <c r="F52" s="28" t="s">
        <v>28</v>
      </c>
      <c r="G52" s="2" t="s">
        <v>34</v>
      </c>
      <c r="H52" s="2" t="s">
        <v>29</v>
      </c>
      <c r="I52" s="2" t="s">
        <v>935</v>
      </c>
      <c r="J52" s="2">
        <v>150000</v>
      </c>
      <c r="K52" s="2">
        <v>30000</v>
      </c>
      <c r="L52" s="28">
        <v>10000</v>
      </c>
      <c r="M52" s="2">
        <v>10000</v>
      </c>
      <c r="N52" s="28">
        <f t="shared" si="0"/>
        <v>200000</v>
      </c>
      <c r="O52" s="2" t="s">
        <v>2110</v>
      </c>
      <c r="P52" s="2" t="s">
        <v>365</v>
      </c>
      <c r="Q52" s="2">
        <f t="shared" si="1"/>
        <v>30000</v>
      </c>
      <c r="R52" s="28">
        <f t="shared" si="1"/>
        <v>10000</v>
      </c>
      <c r="S52" s="28">
        <f t="shared" si="2"/>
        <v>40000</v>
      </c>
      <c r="T52" s="11">
        <v>42459</v>
      </c>
      <c r="U52" s="2"/>
    </row>
    <row r="53" spans="3:21">
      <c r="C53" s="2">
        <v>44</v>
      </c>
      <c r="D53" s="2" t="s">
        <v>2979</v>
      </c>
      <c r="E53" s="2" t="s">
        <v>3029</v>
      </c>
      <c r="F53" s="28" t="s">
        <v>28</v>
      </c>
      <c r="G53" s="2" t="s">
        <v>34</v>
      </c>
      <c r="H53" s="2" t="s">
        <v>29</v>
      </c>
      <c r="I53" s="2" t="s">
        <v>64</v>
      </c>
      <c r="J53" s="2">
        <v>150000</v>
      </c>
      <c r="K53" s="2">
        <v>30000</v>
      </c>
      <c r="L53" s="28">
        <v>10000</v>
      </c>
      <c r="M53" s="2">
        <v>10000</v>
      </c>
      <c r="N53" s="28">
        <f t="shared" si="0"/>
        <v>200000</v>
      </c>
      <c r="O53" s="2" t="s">
        <v>3017</v>
      </c>
      <c r="P53" s="2" t="s">
        <v>28</v>
      </c>
      <c r="Q53" s="2">
        <f t="shared" si="1"/>
        <v>30000</v>
      </c>
      <c r="R53" s="28">
        <f t="shared" si="1"/>
        <v>10000</v>
      </c>
      <c r="S53" s="28">
        <f t="shared" si="2"/>
        <v>40000</v>
      </c>
      <c r="T53" s="11">
        <v>42459</v>
      </c>
      <c r="U53" s="2"/>
    </row>
    <row r="54" spans="3:21">
      <c r="C54" s="2">
        <v>45</v>
      </c>
      <c r="D54" s="2" t="s">
        <v>2980</v>
      </c>
      <c r="E54" s="2" t="s">
        <v>2512</v>
      </c>
      <c r="F54" s="28" t="s">
        <v>28</v>
      </c>
      <c r="G54" s="2" t="s">
        <v>34</v>
      </c>
      <c r="H54" s="2" t="s">
        <v>29</v>
      </c>
      <c r="I54" s="2" t="s">
        <v>2995</v>
      </c>
      <c r="J54" s="2">
        <v>75000</v>
      </c>
      <c r="K54" s="2">
        <v>10000</v>
      </c>
      <c r="L54" s="28">
        <v>10000</v>
      </c>
      <c r="M54" s="2">
        <v>5000</v>
      </c>
      <c r="N54" s="28">
        <f t="shared" si="0"/>
        <v>100000</v>
      </c>
      <c r="O54" s="2" t="s">
        <v>46</v>
      </c>
      <c r="P54" s="2" t="s">
        <v>3030</v>
      </c>
      <c r="Q54" s="2">
        <f t="shared" si="1"/>
        <v>10000</v>
      </c>
      <c r="R54" s="28">
        <f t="shared" si="1"/>
        <v>10000</v>
      </c>
      <c r="S54" s="28">
        <f t="shared" si="2"/>
        <v>20000</v>
      </c>
      <c r="T54" s="11">
        <v>42459</v>
      </c>
      <c r="U54" s="2"/>
    </row>
    <row r="55" spans="3:21">
      <c r="C55" s="2">
        <v>46</v>
      </c>
      <c r="D55" s="2" t="s">
        <v>2981</v>
      </c>
      <c r="E55" s="2" t="s">
        <v>3031</v>
      </c>
      <c r="F55" s="28" t="s">
        <v>28</v>
      </c>
      <c r="G55" s="2" t="s">
        <v>34</v>
      </c>
      <c r="H55" s="2" t="s">
        <v>29</v>
      </c>
      <c r="I55" s="2" t="s">
        <v>2996</v>
      </c>
      <c r="J55" s="2">
        <f>130000/100*75</f>
        <v>97500</v>
      </c>
      <c r="K55" s="2">
        <v>16000</v>
      </c>
      <c r="L55" s="28">
        <v>10000</v>
      </c>
      <c r="M55" s="2">
        <f>130000/100*5</f>
        <v>6500</v>
      </c>
      <c r="N55" s="28">
        <f t="shared" si="0"/>
        <v>130000</v>
      </c>
      <c r="O55" s="2" t="s">
        <v>46</v>
      </c>
      <c r="P55" s="2" t="s">
        <v>42</v>
      </c>
      <c r="Q55" s="2">
        <f t="shared" si="1"/>
        <v>16000</v>
      </c>
      <c r="R55" s="28">
        <f t="shared" si="1"/>
        <v>10000</v>
      </c>
      <c r="S55" s="28">
        <f t="shared" si="2"/>
        <v>26000</v>
      </c>
      <c r="T55" s="11">
        <v>42460</v>
      </c>
      <c r="U55" s="2"/>
    </row>
    <row r="56" spans="3:21">
      <c r="C56" s="2">
        <v>47</v>
      </c>
      <c r="D56" s="2" t="s">
        <v>2982</v>
      </c>
      <c r="E56" s="2" t="s">
        <v>3032</v>
      </c>
      <c r="F56" s="28" t="s">
        <v>28</v>
      </c>
      <c r="G56" s="2" t="s">
        <v>34</v>
      </c>
      <c r="H56" s="2" t="s">
        <v>29</v>
      </c>
      <c r="I56" s="2" t="s">
        <v>2997</v>
      </c>
      <c r="J56" s="2">
        <f>250000/100*75</f>
        <v>187500</v>
      </c>
      <c r="K56" s="2">
        <v>40000</v>
      </c>
      <c r="L56" s="28">
        <v>10000</v>
      </c>
      <c r="M56" s="2">
        <f>250000/100*5</f>
        <v>12500</v>
      </c>
      <c r="N56" s="28">
        <f t="shared" si="0"/>
        <v>250000</v>
      </c>
      <c r="O56" s="2" t="s">
        <v>46</v>
      </c>
      <c r="P56" s="2" t="s">
        <v>2937</v>
      </c>
      <c r="Q56" s="2">
        <f t="shared" si="1"/>
        <v>40000</v>
      </c>
      <c r="R56" s="28">
        <f t="shared" si="1"/>
        <v>10000</v>
      </c>
      <c r="S56" s="28">
        <f t="shared" si="2"/>
        <v>50000</v>
      </c>
      <c r="T56" s="11">
        <v>42460</v>
      </c>
      <c r="U56" s="2"/>
    </row>
    <row r="57" spans="3:21">
      <c r="C57" s="2">
        <v>48</v>
      </c>
      <c r="D57" s="2" t="s">
        <v>2983</v>
      </c>
      <c r="E57" s="2" t="s">
        <v>2698</v>
      </c>
      <c r="F57" s="28" t="s">
        <v>28</v>
      </c>
      <c r="G57" s="2" t="s">
        <v>34</v>
      </c>
      <c r="H57" s="2" t="s">
        <v>29</v>
      </c>
      <c r="I57" s="2" t="s">
        <v>45</v>
      </c>
      <c r="J57" s="2">
        <f>150000/100*75</f>
        <v>112500</v>
      </c>
      <c r="K57" s="2">
        <v>20000</v>
      </c>
      <c r="L57" s="28">
        <v>10000</v>
      </c>
      <c r="M57" s="2">
        <f>150000/100*5</f>
        <v>7500</v>
      </c>
      <c r="N57" s="28">
        <f t="shared" si="0"/>
        <v>150000</v>
      </c>
      <c r="O57" s="2" t="s">
        <v>46</v>
      </c>
      <c r="P57" s="2" t="s">
        <v>3030</v>
      </c>
      <c r="Q57" s="2">
        <f t="shared" si="1"/>
        <v>20000</v>
      </c>
      <c r="R57" s="28">
        <f t="shared" si="1"/>
        <v>10000</v>
      </c>
      <c r="S57" s="28">
        <f t="shared" si="2"/>
        <v>30000</v>
      </c>
      <c r="T57" s="11">
        <v>42460</v>
      </c>
      <c r="U57" s="2"/>
    </row>
    <row r="58" spans="3:21">
      <c r="C58" s="2">
        <v>49</v>
      </c>
      <c r="D58" s="2" t="s">
        <v>2984</v>
      </c>
      <c r="E58" s="2" t="s">
        <v>3033</v>
      </c>
      <c r="F58" s="28" t="s">
        <v>28</v>
      </c>
      <c r="G58" s="2" t="s">
        <v>34</v>
      </c>
      <c r="H58" s="2" t="s">
        <v>29</v>
      </c>
      <c r="I58" s="2" t="s">
        <v>348</v>
      </c>
      <c r="J58" s="2">
        <f>99000/100*75</f>
        <v>74250</v>
      </c>
      <c r="K58" s="2">
        <v>9800</v>
      </c>
      <c r="L58" s="28">
        <v>10000</v>
      </c>
      <c r="M58" s="2">
        <f>99000/100*5</f>
        <v>4950</v>
      </c>
      <c r="N58" s="28">
        <f t="shared" si="0"/>
        <v>99000</v>
      </c>
      <c r="O58" s="2" t="s">
        <v>3010</v>
      </c>
      <c r="P58" s="2" t="s">
        <v>3034</v>
      </c>
      <c r="Q58" s="2">
        <f t="shared" si="1"/>
        <v>9800</v>
      </c>
      <c r="R58" s="28">
        <f t="shared" si="1"/>
        <v>10000</v>
      </c>
      <c r="S58" s="28">
        <f t="shared" si="2"/>
        <v>19800</v>
      </c>
      <c r="T58" s="11">
        <v>42460</v>
      </c>
      <c r="U58" s="2"/>
    </row>
    <row r="59" spans="3:21">
      <c r="C59" s="2">
        <v>50</v>
      </c>
      <c r="D59" s="2" t="s">
        <v>2985</v>
      </c>
      <c r="E59" s="2" t="s">
        <v>3035</v>
      </c>
      <c r="F59" s="28" t="s">
        <v>28</v>
      </c>
      <c r="G59" s="2" t="s">
        <v>240</v>
      </c>
      <c r="H59" s="2" t="s">
        <v>29</v>
      </c>
      <c r="I59" s="2" t="s">
        <v>2998</v>
      </c>
      <c r="J59" s="2">
        <v>75000</v>
      </c>
      <c r="K59" s="2">
        <v>10000</v>
      </c>
      <c r="L59" s="28">
        <v>10000</v>
      </c>
      <c r="M59" s="2">
        <v>5000</v>
      </c>
      <c r="N59" s="28">
        <f t="shared" si="0"/>
        <v>100000</v>
      </c>
      <c r="O59" s="2" t="s">
        <v>46</v>
      </c>
      <c r="P59" s="2" t="s">
        <v>3036</v>
      </c>
      <c r="Q59" s="2">
        <f t="shared" si="1"/>
        <v>10000</v>
      </c>
      <c r="R59" s="28">
        <f t="shared" si="1"/>
        <v>10000</v>
      </c>
      <c r="S59" s="28">
        <f t="shared" si="2"/>
        <v>20000</v>
      </c>
      <c r="T59" s="11">
        <v>42460</v>
      </c>
      <c r="U59" s="2"/>
    </row>
    <row r="60" spans="3:21">
      <c r="C60" s="2">
        <v>51</v>
      </c>
      <c r="D60" s="2" t="s">
        <v>2986</v>
      </c>
      <c r="E60" s="2" t="s">
        <v>3037</v>
      </c>
      <c r="F60" s="28" t="s">
        <v>28</v>
      </c>
      <c r="G60" s="2" t="s">
        <v>34</v>
      </c>
      <c r="H60" s="2" t="s">
        <v>29</v>
      </c>
      <c r="I60" s="2" t="s">
        <v>45</v>
      </c>
      <c r="J60" s="2">
        <v>187500</v>
      </c>
      <c r="K60" s="2">
        <v>40000</v>
      </c>
      <c r="L60" s="28">
        <v>10000</v>
      </c>
      <c r="M60" s="2">
        <v>12500</v>
      </c>
      <c r="N60" s="28">
        <f t="shared" si="0"/>
        <v>250000</v>
      </c>
      <c r="O60" s="2" t="s">
        <v>46</v>
      </c>
      <c r="P60" s="2" t="s">
        <v>47</v>
      </c>
      <c r="Q60" s="2">
        <f t="shared" si="1"/>
        <v>40000</v>
      </c>
      <c r="R60" s="28">
        <f t="shared" si="1"/>
        <v>10000</v>
      </c>
      <c r="S60" s="28">
        <f t="shared" si="2"/>
        <v>50000</v>
      </c>
      <c r="T60" s="11">
        <v>42460</v>
      </c>
      <c r="U60" s="2"/>
    </row>
    <row r="61" spans="3:21">
      <c r="C61" s="2">
        <v>52</v>
      </c>
      <c r="D61" s="2" t="s">
        <v>2987</v>
      </c>
      <c r="E61" s="2" t="s">
        <v>3038</v>
      </c>
      <c r="F61" s="28" t="s">
        <v>28</v>
      </c>
      <c r="G61" s="2" t="s">
        <v>34</v>
      </c>
      <c r="H61" s="2" t="s">
        <v>29</v>
      </c>
      <c r="I61" s="2" t="s">
        <v>64</v>
      </c>
      <c r="J61" s="2">
        <f>190000/100*75</f>
        <v>142500</v>
      </c>
      <c r="K61" s="2">
        <v>28000</v>
      </c>
      <c r="L61" s="28">
        <v>10000</v>
      </c>
      <c r="M61" s="2">
        <f>190000/100*5</f>
        <v>9500</v>
      </c>
      <c r="N61" s="28">
        <f t="shared" si="0"/>
        <v>190000</v>
      </c>
      <c r="O61" s="2" t="s">
        <v>46</v>
      </c>
      <c r="P61" s="2" t="s">
        <v>33</v>
      </c>
      <c r="Q61" s="2">
        <f t="shared" si="1"/>
        <v>28000</v>
      </c>
      <c r="R61" s="28">
        <f t="shared" si="1"/>
        <v>10000</v>
      </c>
      <c r="S61" s="28">
        <f t="shared" si="2"/>
        <v>38000</v>
      </c>
      <c r="T61" s="11">
        <v>42460</v>
      </c>
      <c r="U61" s="2"/>
    </row>
    <row r="62" spans="3:21">
      <c r="C62" s="2">
        <v>53</v>
      </c>
      <c r="D62" s="2" t="s">
        <v>2988</v>
      </c>
      <c r="E62" s="2" t="s">
        <v>3039</v>
      </c>
      <c r="F62" s="2" t="s">
        <v>28</v>
      </c>
      <c r="G62" s="2" t="s">
        <v>34</v>
      </c>
      <c r="H62" s="2" t="s">
        <v>29</v>
      </c>
      <c r="I62" s="2" t="s">
        <v>2996</v>
      </c>
      <c r="J62" s="2">
        <v>112500</v>
      </c>
      <c r="K62" s="2">
        <v>20000</v>
      </c>
      <c r="L62" s="2">
        <v>10000</v>
      </c>
      <c r="M62" s="2">
        <v>7500</v>
      </c>
      <c r="N62" s="2">
        <f t="shared" si="0"/>
        <v>150000</v>
      </c>
      <c r="O62" s="2" t="s">
        <v>46</v>
      </c>
      <c r="P62" s="2" t="s">
        <v>3040</v>
      </c>
      <c r="Q62" s="2">
        <f t="shared" si="1"/>
        <v>20000</v>
      </c>
      <c r="R62" s="2">
        <f t="shared" si="1"/>
        <v>10000</v>
      </c>
      <c r="S62" s="2">
        <f t="shared" si="2"/>
        <v>30000</v>
      </c>
      <c r="T62" s="11">
        <v>42460</v>
      </c>
      <c r="U62" s="2"/>
    </row>
  </sheetData>
  <mergeCells count="2">
    <mergeCell ref="J5:N5"/>
    <mergeCell ref="Q5:S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B6:T51"/>
  <sheetViews>
    <sheetView tabSelected="1" workbookViewId="0">
      <pane xSplit="1" ySplit="11" topLeftCell="B47" activePane="bottomRight" state="frozen"/>
      <selection pane="topRight" activeCell="B1" sqref="B1"/>
      <selection pane="bottomLeft" activeCell="A12" sqref="A12"/>
      <selection pane="bottomRight" activeCell="C54" sqref="C54"/>
    </sheetView>
  </sheetViews>
  <sheetFormatPr defaultRowHeight="15"/>
  <cols>
    <col min="1" max="1" width="1" customWidth="1"/>
    <col min="3" max="3" width="43" customWidth="1"/>
    <col min="4" max="4" width="64.85546875" customWidth="1"/>
    <col min="5" max="5" width="14.28515625" customWidth="1"/>
    <col min="6" max="6" width="10" customWidth="1"/>
    <col min="8" max="8" width="22" customWidth="1"/>
    <col min="9" max="9" width="12.42578125" customWidth="1"/>
    <col min="10" max="10" width="12.85546875" customWidth="1"/>
    <col min="11" max="11" width="16.140625" customWidth="1"/>
    <col min="12" max="12" width="20.7109375" customWidth="1"/>
    <col min="13" max="13" width="12.140625" customWidth="1"/>
    <col min="14" max="14" width="24.28515625" customWidth="1"/>
    <col min="15" max="15" width="21.42578125" customWidth="1"/>
    <col min="16" max="16" width="13.140625" customWidth="1"/>
    <col min="17" max="17" width="16.85546875" customWidth="1"/>
    <col min="18" max="18" width="14.5703125" customWidth="1"/>
    <col min="19" max="19" width="25" customWidth="1"/>
  </cols>
  <sheetData>
    <row r="6" spans="2:20" ht="18">
      <c r="B6" s="3"/>
      <c r="C6" s="3"/>
      <c r="D6" s="3"/>
      <c r="E6" s="4" t="s">
        <v>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"/>
      <c r="T6" s="1"/>
    </row>
    <row r="7" spans="2:20" ht="15.75">
      <c r="B7" s="3"/>
      <c r="C7" s="3"/>
      <c r="D7" s="3" t="s">
        <v>23</v>
      </c>
      <c r="E7" s="5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 t="s">
        <v>22</v>
      </c>
      <c r="R7" s="3"/>
      <c r="S7" s="1"/>
      <c r="T7" s="1"/>
    </row>
    <row r="8" spans="2:20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"/>
      <c r="T8" s="1"/>
    </row>
    <row r="9" spans="2:20">
      <c r="B9" s="7" t="s">
        <v>1</v>
      </c>
      <c r="C9" s="7" t="s">
        <v>2</v>
      </c>
      <c r="D9" s="7" t="s">
        <v>3</v>
      </c>
      <c r="E9" s="7" t="s">
        <v>4</v>
      </c>
      <c r="F9" s="7" t="s">
        <v>5</v>
      </c>
      <c r="G9" s="7" t="s">
        <v>6</v>
      </c>
      <c r="H9" s="7" t="s">
        <v>7</v>
      </c>
      <c r="I9" s="32" t="s">
        <v>8</v>
      </c>
      <c r="J9" s="32"/>
      <c r="K9" s="32"/>
      <c r="L9" s="32"/>
      <c r="M9" s="32"/>
      <c r="N9" s="7" t="s">
        <v>16</v>
      </c>
      <c r="O9" s="7" t="s">
        <v>17</v>
      </c>
      <c r="P9" s="32" t="s">
        <v>18</v>
      </c>
      <c r="Q9" s="32"/>
      <c r="R9" s="32"/>
      <c r="S9" s="31" t="s">
        <v>19</v>
      </c>
      <c r="T9" s="7" t="s">
        <v>21</v>
      </c>
    </row>
    <row r="10" spans="2:20">
      <c r="B10" s="8"/>
      <c r="C10" s="8"/>
      <c r="D10" s="8"/>
      <c r="E10" s="8"/>
      <c r="F10" s="8"/>
      <c r="G10" s="8"/>
      <c r="H10" s="8"/>
      <c r="I10" s="31" t="s">
        <v>9</v>
      </c>
      <c r="J10" s="31" t="s">
        <v>10</v>
      </c>
      <c r="K10" s="31" t="s">
        <v>11</v>
      </c>
      <c r="L10" s="31" t="s">
        <v>12</v>
      </c>
      <c r="M10" s="31" t="s">
        <v>14</v>
      </c>
      <c r="N10" s="8"/>
      <c r="O10" s="8"/>
      <c r="P10" s="31" t="s">
        <v>10</v>
      </c>
      <c r="Q10" s="31" t="s">
        <v>11</v>
      </c>
      <c r="R10" s="31" t="s">
        <v>14</v>
      </c>
      <c r="S10" s="31" t="s">
        <v>20</v>
      </c>
      <c r="T10" s="8"/>
    </row>
    <row r="11" spans="2:20">
      <c r="B11" s="9"/>
      <c r="C11" s="9"/>
      <c r="D11" s="9"/>
      <c r="E11" s="9"/>
      <c r="F11" s="9"/>
      <c r="G11" s="9"/>
      <c r="H11" s="9"/>
      <c r="I11" s="31"/>
      <c r="J11" s="31"/>
      <c r="K11" s="31"/>
      <c r="L11" s="31" t="s">
        <v>13</v>
      </c>
      <c r="M11" s="31" t="s">
        <v>15</v>
      </c>
      <c r="N11" s="9"/>
      <c r="O11" s="9"/>
      <c r="P11" s="31" t="s">
        <v>15</v>
      </c>
      <c r="Q11" s="31" t="s">
        <v>15</v>
      </c>
      <c r="R11" s="31" t="s">
        <v>15</v>
      </c>
      <c r="S11" s="31"/>
      <c r="T11" s="9"/>
    </row>
    <row r="12" spans="2:20">
      <c r="B12" s="31">
        <v>1</v>
      </c>
      <c r="C12" s="31">
        <v>2</v>
      </c>
      <c r="D12" s="31">
        <v>3</v>
      </c>
      <c r="E12" s="31">
        <v>4</v>
      </c>
      <c r="F12" s="31">
        <v>5</v>
      </c>
      <c r="G12" s="31">
        <v>6</v>
      </c>
      <c r="H12" s="31">
        <v>7</v>
      </c>
      <c r="I12" s="31">
        <v>8</v>
      </c>
      <c r="J12" s="31">
        <v>9</v>
      </c>
      <c r="K12" s="31">
        <v>10</v>
      </c>
      <c r="L12" s="31">
        <v>11</v>
      </c>
      <c r="M12" s="31">
        <v>12</v>
      </c>
      <c r="N12" s="31">
        <v>13</v>
      </c>
      <c r="O12" s="31">
        <v>14</v>
      </c>
      <c r="P12" s="31">
        <v>15</v>
      </c>
      <c r="Q12" s="31">
        <v>16</v>
      </c>
      <c r="R12" s="31">
        <v>17</v>
      </c>
      <c r="S12" s="31">
        <v>18</v>
      </c>
      <c r="T12" s="31">
        <v>19</v>
      </c>
    </row>
    <row r="13" spans="2:20">
      <c r="B13" s="2"/>
      <c r="C13" s="12" t="s">
        <v>3041</v>
      </c>
      <c r="D13" s="2"/>
      <c r="E13" s="2"/>
      <c r="F13" s="2"/>
      <c r="G13" s="2"/>
      <c r="H13" s="2"/>
      <c r="I13" s="2"/>
      <c r="J13" s="2"/>
      <c r="K13" s="2"/>
      <c r="L13" s="2"/>
      <c r="M13" s="2">
        <f t="shared" ref="M13:M51" si="0">I13+J13+K13+L13</f>
        <v>0</v>
      </c>
      <c r="N13" s="2"/>
      <c r="O13" s="2"/>
      <c r="P13" s="2">
        <f t="shared" ref="P13:Q51" si="1">J13</f>
        <v>0</v>
      </c>
      <c r="Q13" s="2">
        <f t="shared" si="1"/>
        <v>0</v>
      </c>
      <c r="R13" s="2">
        <f t="shared" ref="R13:R51" si="2">P13+Q13</f>
        <v>0</v>
      </c>
      <c r="S13" s="2"/>
      <c r="T13" s="2"/>
    </row>
    <row r="14" spans="2:20">
      <c r="B14" s="2">
        <v>1</v>
      </c>
      <c r="C14" s="2" t="s">
        <v>3042</v>
      </c>
      <c r="D14" s="2" t="s">
        <v>3043</v>
      </c>
      <c r="E14" s="2" t="s">
        <v>28</v>
      </c>
      <c r="F14" s="2" t="s">
        <v>34</v>
      </c>
      <c r="G14" s="2" t="s">
        <v>29</v>
      </c>
      <c r="H14" s="2" t="s">
        <v>45</v>
      </c>
      <c r="I14" s="2">
        <f>95000/100*75</f>
        <v>71250</v>
      </c>
      <c r="J14" s="2">
        <v>9000</v>
      </c>
      <c r="K14" s="2">
        <v>10000</v>
      </c>
      <c r="L14" s="2">
        <f>95000/100*5</f>
        <v>4750</v>
      </c>
      <c r="M14" s="2">
        <f t="shared" si="0"/>
        <v>95000</v>
      </c>
      <c r="N14" s="2" t="s">
        <v>86</v>
      </c>
      <c r="O14" s="2" t="s">
        <v>3034</v>
      </c>
      <c r="P14" s="2">
        <f t="shared" si="1"/>
        <v>9000</v>
      </c>
      <c r="Q14" s="2">
        <f t="shared" si="1"/>
        <v>10000</v>
      </c>
      <c r="R14" s="2">
        <f t="shared" si="2"/>
        <v>19000</v>
      </c>
      <c r="S14" s="11">
        <v>42464</v>
      </c>
      <c r="T14" s="2"/>
    </row>
    <row r="15" spans="2:20">
      <c r="B15" s="2">
        <v>2</v>
      </c>
      <c r="C15" s="2" t="s">
        <v>3044</v>
      </c>
      <c r="D15" s="2" t="s">
        <v>3045</v>
      </c>
      <c r="E15" s="2" t="s">
        <v>28</v>
      </c>
      <c r="F15" s="2" t="s">
        <v>34</v>
      </c>
      <c r="G15" s="2" t="s">
        <v>29</v>
      </c>
      <c r="H15" s="2" t="s">
        <v>935</v>
      </c>
      <c r="I15" s="2">
        <v>375000</v>
      </c>
      <c r="J15" s="2">
        <v>90000</v>
      </c>
      <c r="K15" s="2">
        <v>10000</v>
      </c>
      <c r="L15" s="2">
        <v>25000</v>
      </c>
      <c r="M15" s="2">
        <f t="shared" si="0"/>
        <v>500000</v>
      </c>
      <c r="N15" s="2" t="s">
        <v>305</v>
      </c>
      <c r="O15" s="2" t="s">
        <v>306</v>
      </c>
      <c r="P15" s="2">
        <f t="shared" si="1"/>
        <v>90000</v>
      </c>
      <c r="Q15" s="2">
        <f t="shared" si="1"/>
        <v>10000</v>
      </c>
      <c r="R15" s="2">
        <f t="shared" si="2"/>
        <v>100000</v>
      </c>
      <c r="S15" s="11">
        <v>42467</v>
      </c>
      <c r="T15" s="2"/>
    </row>
    <row r="16" spans="2:20">
      <c r="B16" s="2">
        <v>3</v>
      </c>
      <c r="C16" s="2" t="s">
        <v>3046</v>
      </c>
      <c r="D16" s="2" t="s">
        <v>3047</v>
      </c>
      <c r="E16" s="2" t="s">
        <v>28</v>
      </c>
      <c r="F16" s="2" t="s">
        <v>34</v>
      </c>
      <c r="G16" s="2" t="s">
        <v>29</v>
      </c>
      <c r="H16" s="2" t="s">
        <v>45</v>
      </c>
      <c r="I16" s="2">
        <f>300000/100*75</f>
        <v>225000</v>
      </c>
      <c r="J16" s="2">
        <v>50000</v>
      </c>
      <c r="K16" s="2">
        <v>10000</v>
      </c>
      <c r="L16" s="2">
        <v>15000</v>
      </c>
      <c r="M16" s="2">
        <f t="shared" si="0"/>
        <v>300000</v>
      </c>
      <c r="N16" s="2" t="s">
        <v>46</v>
      </c>
      <c r="O16" s="2" t="s">
        <v>47</v>
      </c>
      <c r="P16" s="2">
        <f t="shared" si="1"/>
        <v>50000</v>
      </c>
      <c r="Q16" s="2">
        <f t="shared" si="1"/>
        <v>10000</v>
      </c>
      <c r="R16" s="2">
        <f t="shared" si="2"/>
        <v>60000</v>
      </c>
      <c r="S16" s="11">
        <v>42467</v>
      </c>
      <c r="T16" s="2"/>
    </row>
    <row r="17" spans="2:20">
      <c r="B17" s="2">
        <v>4</v>
      </c>
      <c r="C17" s="2" t="s">
        <v>3048</v>
      </c>
      <c r="D17" s="2" t="s">
        <v>670</v>
      </c>
      <c r="E17" s="2" t="s">
        <v>28</v>
      </c>
      <c r="F17" s="2" t="s">
        <v>34</v>
      </c>
      <c r="G17" s="2" t="s">
        <v>29</v>
      </c>
      <c r="H17" s="2" t="s">
        <v>45</v>
      </c>
      <c r="I17" s="2">
        <f>90000/100*75</f>
        <v>67500</v>
      </c>
      <c r="J17" s="2">
        <v>8000</v>
      </c>
      <c r="K17" s="2">
        <v>0</v>
      </c>
      <c r="L17" s="2">
        <v>14500</v>
      </c>
      <c r="M17" s="2">
        <f t="shared" si="0"/>
        <v>90000</v>
      </c>
      <c r="N17" s="2" t="s">
        <v>55</v>
      </c>
      <c r="O17" s="2" t="s">
        <v>3003</v>
      </c>
      <c r="P17" s="2">
        <f t="shared" si="1"/>
        <v>8000</v>
      </c>
      <c r="Q17" s="2">
        <f t="shared" si="1"/>
        <v>0</v>
      </c>
      <c r="R17" s="2">
        <f t="shared" si="2"/>
        <v>8000</v>
      </c>
      <c r="S17" s="11">
        <v>42478</v>
      </c>
      <c r="T17" s="2"/>
    </row>
    <row r="18" spans="2:20">
      <c r="B18" s="2">
        <v>5</v>
      </c>
      <c r="C18" s="2" t="s">
        <v>3049</v>
      </c>
      <c r="D18" s="2" t="s">
        <v>670</v>
      </c>
      <c r="E18" s="2" t="s">
        <v>28</v>
      </c>
      <c r="F18" s="2" t="s">
        <v>34</v>
      </c>
      <c r="G18" s="2" t="s">
        <v>29</v>
      </c>
      <c r="H18" s="2" t="s">
        <v>45</v>
      </c>
      <c r="I18" s="2">
        <v>75000</v>
      </c>
      <c r="J18" s="2">
        <v>10000</v>
      </c>
      <c r="K18" s="2">
        <v>10000</v>
      </c>
      <c r="L18" s="2">
        <v>5000</v>
      </c>
      <c r="M18" s="2">
        <f t="shared" si="0"/>
        <v>100000</v>
      </c>
      <c r="N18" s="2" t="s">
        <v>55</v>
      </c>
      <c r="O18" s="2" t="s">
        <v>3003</v>
      </c>
      <c r="P18" s="2">
        <f t="shared" si="1"/>
        <v>10000</v>
      </c>
      <c r="Q18" s="2">
        <f t="shared" si="1"/>
        <v>10000</v>
      </c>
      <c r="R18" s="2">
        <f t="shared" si="2"/>
        <v>20000</v>
      </c>
      <c r="S18" s="11">
        <v>42478</v>
      </c>
      <c r="T18" s="2"/>
    </row>
    <row r="19" spans="2:20">
      <c r="B19" s="2">
        <v>6</v>
      </c>
      <c r="C19" s="2" t="s">
        <v>3050</v>
      </c>
      <c r="D19" s="2" t="s">
        <v>3051</v>
      </c>
      <c r="E19" s="2" t="s">
        <v>28</v>
      </c>
      <c r="F19" s="2" t="s">
        <v>34</v>
      </c>
      <c r="G19" s="2" t="s">
        <v>29</v>
      </c>
      <c r="H19" s="2" t="s">
        <v>111</v>
      </c>
      <c r="I19" s="2">
        <v>375000</v>
      </c>
      <c r="J19" s="2">
        <v>90000</v>
      </c>
      <c r="K19" s="2">
        <v>10000</v>
      </c>
      <c r="L19" s="2">
        <v>25000</v>
      </c>
      <c r="M19" s="2">
        <f t="shared" si="0"/>
        <v>500000</v>
      </c>
      <c r="N19" s="2" t="s">
        <v>46</v>
      </c>
      <c r="O19" s="2" t="s">
        <v>3052</v>
      </c>
      <c r="P19" s="2">
        <f t="shared" si="1"/>
        <v>90000</v>
      </c>
      <c r="Q19" s="2">
        <f t="shared" si="1"/>
        <v>10000</v>
      </c>
      <c r="R19" s="2">
        <f t="shared" si="2"/>
        <v>100000</v>
      </c>
      <c r="S19" s="11">
        <v>42492</v>
      </c>
      <c r="T19" s="2"/>
    </row>
    <row r="20" spans="2:20">
      <c r="B20" s="2">
        <v>7</v>
      </c>
      <c r="C20" s="2" t="s">
        <v>3053</v>
      </c>
      <c r="D20" s="2" t="s">
        <v>3054</v>
      </c>
      <c r="E20" s="2" t="s">
        <v>28</v>
      </c>
      <c r="F20" s="2" t="s">
        <v>34</v>
      </c>
      <c r="G20" s="2" t="s">
        <v>39</v>
      </c>
      <c r="H20" s="2" t="s">
        <v>3055</v>
      </c>
      <c r="I20" s="2">
        <v>375000</v>
      </c>
      <c r="J20" s="2">
        <v>90000</v>
      </c>
      <c r="K20" s="2">
        <v>10000</v>
      </c>
      <c r="L20" s="2">
        <v>25000</v>
      </c>
      <c r="M20" s="2">
        <f t="shared" si="0"/>
        <v>500000</v>
      </c>
      <c r="N20" s="2" t="s">
        <v>378</v>
      </c>
      <c r="O20" s="2" t="s">
        <v>28</v>
      </c>
      <c r="P20" s="2">
        <f t="shared" si="1"/>
        <v>90000</v>
      </c>
      <c r="Q20" s="2">
        <f t="shared" si="1"/>
        <v>10000</v>
      </c>
      <c r="R20" s="2">
        <f t="shared" si="2"/>
        <v>100000</v>
      </c>
      <c r="S20" s="11">
        <v>42519</v>
      </c>
      <c r="T20" s="2"/>
    </row>
    <row r="21" spans="2:20">
      <c r="B21" s="2">
        <v>8</v>
      </c>
      <c r="C21" s="2" t="s">
        <v>3056</v>
      </c>
      <c r="D21" s="2" t="s">
        <v>3057</v>
      </c>
      <c r="E21" s="2" t="s">
        <v>28</v>
      </c>
      <c r="F21" s="2" t="s">
        <v>34</v>
      </c>
      <c r="G21" s="2" t="s">
        <v>29</v>
      </c>
      <c r="H21" s="2" t="s">
        <v>111</v>
      </c>
      <c r="I21" s="2">
        <v>375000</v>
      </c>
      <c r="J21" s="2">
        <v>90000</v>
      </c>
      <c r="K21" s="2">
        <v>10000</v>
      </c>
      <c r="L21" s="2">
        <v>25000</v>
      </c>
      <c r="M21" s="2">
        <f t="shared" si="0"/>
        <v>500000</v>
      </c>
      <c r="N21" s="2" t="s">
        <v>721</v>
      </c>
      <c r="O21" s="2" t="s">
        <v>3058</v>
      </c>
      <c r="P21" s="2">
        <f t="shared" si="1"/>
        <v>90000</v>
      </c>
      <c r="Q21" s="2">
        <f t="shared" si="1"/>
        <v>10000</v>
      </c>
      <c r="R21" s="2">
        <f t="shared" si="2"/>
        <v>100000</v>
      </c>
      <c r="S21" s="11">
        <v>42520</v>
      </c>
      <c r="T21" s="2"/>
    </row>
    <row r="22" spans="2:20">
      <c r="B22" s="2">
        <v>9</v>
      </c>
      <c r="C22" s="2" t="s">
        <v>3059</v>
      </c>
      <c r="D22" s="2" t="s">
        <v>3060</v>
      </c>
      <c r="E22" s="2" t="s">
        <v>28</v>
      </c>
      <c r="F22" s="2" t="s">
        <v>34</v>
      </c>
      <c r="G22" s="2" t="s">
        <v>29</v>
      </c>
      <c r="H22" s="2" t="s">
        <v>111</v>
      </c>
      <c r="I22" s="2">
        <v>375000</v>
      </c>
      <c r="J22" s="2">
        <v>90000</v>
      </c>
      <c r="K22" s="2">
        <v>10000</v>
      </c>
      <c r="L22" s="2">
        <v>25000</v>
      </c>
      <c r="M22" s="2">
        <f t="shared" si="0"/>
        <v>500000</v>
      </c>
      <c r="N22" s="2" t="s">
        <v>104</v>
      </c>
      <c r="O22" s="2" t="s">
        <v>3061</v>
      </c>
      <c r="P22" s="2">
        <f t="shared" si="1"/>
        <v>90000</v>
      </c>
      <c r="Q22" s="2">
        <f t="shared" si="1"/>
        <v>10000</v>
      </c>
      <c r="R22" s="2">
        <f t="shared" si="2"/>
        <v>100000</v>
      </c>
      <c r="S22" s="11">
        <v>42581</v>
      </c>
      <c r="T22" s="2"/>
    </row>
    <row r="23" spans="2:20">
      <c r="B23" s="2">
        <v>10</v>
      </c>
      <c r="C23" s="2" t="s">
        <v>3062</v>
      </c>
      <c r="D23" s="2" t="s">
        <v>3063</v>
      </c>
      <c r="E23" s="2" t="s">
        <v>28</v>
      </c>
      <c r="F23" s="2" t="s">
        <v>34</v>
      </c>
      <c r="G23" s="2" t="s">
        <v>29</v>
      </c>
      <c r="H23" s="2" t="s">
        <v>599</v>
      </c>
      <c r="I23" s="19">
        <f>183263/100*75</f>
        <v>137447.25</v>
      </c>
      <c r="J23" s="2">
        <v>26653</v>
      </c>
      <c r="K23" s="2">
        <v>10000</v>
      </c>
      <c r="L23" s="19">
        <f>183253/100*5</f>
        <v>9162.65</v>
      </c>
      <c r="M23" s="19">
        <f t="shared" si="0"/>
        <v>183262.9</v>
      </c>
      <c r="N23" s="2" t="s">
        <v>721</v>
      </c>
      <c r="O23" s="2" t="s">
        <v>3058</v>
      </c>
      <c r="P23" s="2">
        <f t="shared" si="1"/>
        <v>26653</v>
      </c>
      <c r="Q23" s="2">
        <f t="shared" si="1"/>
        <v>10000</v>
      </c>
      <c r="R23" s="2">
        <f t="shared" si="2"/>
        <v>36653</v>
      </c>
      <c r="S23" s="11">
        <v>42590</v>
      </c>
      <c r="T23" s="2"/>
    </row>
    <row r="24" spans="2:20">
      <c r="B24" s="2">
        <v>11</v>
      </c>
      <c r="C24" s="2" t="s">
        <v>3064</v>
      </c>
      <c r="D24" s="2" t="s">
        <v>3065</v>
      </c>
      <c r="E24" s="2" t="s">
        <v>28</v>
      </c>
      <c r="F24" s="2" t="s">
        <v>34</v>
      </c>
      <c r="G24" s="2" t="s">
        <v>29</v>
      </c>
      <c r="H24" s="2" t="s">
        <v>45</v>
      </c>
      <c r="I24" s="2">
        <v>375000</v>
      </c>
      <c r="J24" s="2">
        <v>90000</v>
      </c>
      <c r="K24" s="2">
        <v>10000</v>
      </c>
      <c r="L24" s="2">
        <v>25000</v>
      </c>
      <c r="M24" s="2">
        <f t="shared" si="0"/>
        <v>500000</v>
      </c>
      <c r="N24" s="2" t="s">
        <v>114</v>
      </c>
      <c r="O24" s="2" t="s">
        <v>306</v>
      </c>
      <c r="P24" s="2">
        <f t="shared" si="1"/>
        <v>90000</v>
      </c>
      <c r="Q24" s="2">
        <f t="shared" si="1"/>
        <v>10000</v>
      </c>
      <c r="R24" s="2">
        <f t="shared" si="2"/>
        <v>100000</v>
      </c>
      <c r="S24" s="11">
        <v>42593</v>
      </c>
      <c r="T24" s="2"/>
    </row>
    <row r="25" spans="2:20">
      <c r="B25" s="2">
        <v>12</v>
      </c>
      <c r="C25" s="2" t="s">
        <v>3066</v>
      </c>
      <c r="D25" s="2" t="s">
        <v>3067</v>
      </c>
      <c r="E25" s="2" t="s">
        <v>28</v>
      </c>
      <c r="F25" s="2" t="s">
        <v>34</v>
      </c>
      <c r="G25" s="2" t="s">
        <v>29</v>
      </c>
      <c r="H25" s="2" t="s">
        <v>3068</v>
      </c>
      <c r="I25" s="2">
        <v>375000</v>
      </c>
      <c r="J25" s="2">
        <v>90000</v>
      </c>
      <c r="K25" s="2">
        <v>10000</v>
      </c>
      <c r="L25" s="2">
        <v>25000</v>
      </c>
      <c r="M25" s="2">
        <f t="shared" si="0"/>
        <v>500000</v>
      </c>
      <c r="N25" s="2" t="s">
        <v>194</v>
      </c>
      <c r="O25" s="2" t="s">
        <v>28</v>
      </c>
      <c r="P25" s="2">
        <f t="shared" si="1"/>
        <v>90000</v>
      </c>
      <c r="Q25" s="2">
        <f t="shared" si="1"/>
        <v>10000</v>
      </c>
      <c r="R25" s="2">
        <f t="shared" si="2"/>
        <v>100000</v>
      </c>
      <c r="S25" s="11">
        <v>42528</v>
      </c>
      <c r="T25" s="2"/>
    </row>
    <row r="26" spans="2:20">
      <c r="B26" s="2">
        <v>13</v>
      </c>
      <c r="C26" s="2" t="s">
        <v>3069</v>
      </c>
      <c r="D26" s="2" t="s">
        <v>670</v>
      </c>
      <c r="E26" s="2" t="s">
        <v>28</v>
      </c>
      <c r="F26" s="2" t="s">
        <v>34</v>
      </c>
      <c r="G26" s="2" t="s">
        <v>29</v>
      </c>
      <c r="H26" s="2" t="s">
        <v>45</v>
      </c>
      <c r="I26" s="2">
        <v>187500</v>
      </c>
      <c r="J26" s="2">
        <v>40000</v>
      </c>
      <c r="K26" s="2">
        <v>10000</v>
      </c>
      <c r="L26" s="2">
        <v>12500</v>
      </c>
      <c r="M26" s="2">
        <f t="shared" si="0"/>
        <v>250000</v>
      </c>
      <c r="N26" s="2" t="s">
        <v>199</v>
      </c>
      <c r="O26" s="2" t="s">
        <v>384</v>
      </c>
      <c r="P26" s="2">
        <f t="shared" si="1"/>
        <v>40000</v>
      </c>
      <c r="Q26" s="2">
        <f t="shared" si="1"/>
        <v>10000</v>
      </c>
      <c r="R26" s="2">
        <f t="shared" si="2"/>
        <v>50000</v>
      </c>
      <c r="S26" s="11">
        <v>42589</v>
      </c>
      <c r="T26" s="2"/>
    </row>
    <row r="27" spans="2:20">
      <c r="B27" s="2">
        <v>14</v>
      </c>
      <c r="C27" s="2" t="s">
        <v>3070</v>
      </c>
      <c r="D27" s="2" t="s">
        <v>3071</v>
      </c>
      <c r="E27" s="2" t="s">
        <v>28</v>
      </c>
      <c r="F27" s="2" t="s">
        <v>34</v>
      </c>
      <c r="G27" s="2" t="s">
        <v>29</v>
      </c>
      <c r="H27" s="2" t="s">
        <v>111</v>
      </c>
      <c r="I27" s="2">
        <v>375000</v>
      </c>
      <c r="J27" s="2">
        <v>90000</v>
      </c>
      <c r="K27" s="2">
        <v>10000</v>
      </c>
      <c r="L27" s="2">
        <v>25000</v>
      </c>
      <c r="M27" s="2">
        <f t="shared" si="0"/>
        <v>500000</v>
      </c>
      <c r="N27" s="2" t="s">
        <v>383</v>
      </c>
      <c r="O27" s="2" t="s">
        <v>680</v>
      </c>
      <c r="P27" s="2">
        <f t="shared" si="1"/>
        <v>90000</v>
      </c>
      <c r="Q27" s="2">
        <f t="shared" si="1"/>
        <v>10000</v>
      </c>
      <c r="R27" s="2">
        <f t="shared" si="2"/>
        <v>100000</v>
      </c>
      <c r="S27" s="11">
        <v>42567</v>
      </c>
      <c r="T27" s="2"/>
    </row>
    <row r="28" spans="2:20">
      <c r="B28" s="2">
        <v>15</v>
      </c>
      <c r="C28" s="2" t="s">
        <v>3072</v>
      </c>
      <c r="D28" s="2" t="s">
        <v>2698</v>
      </c>
      <c r="E28" s="2" t="s">
        <v>28</v>
      </c>
      <c r="F28" s="2" t="s">
        <v>34</v>
      </c>
      <c r="G28" s="2" t="s">
        <v>29</v>
      </c>
      <c r="H28" s="2" t="s">
        <v>360</v>
      </c>
      <c r="I28" s="2">
        <v>150000</v>
      </c>
      <c r="J28" s="2">
        <v>30000</v>
      </c>
      <c r="K28" s="2">
        <v>10000</v>
      </c>
      <c r="L28" s="2">
        <v>10000</v>
      </c>
      <c r="M28" s="2">
        <f t="shared" si="0"/>
        <v>200000</v>
      </c>
      <c r="N28" s="2" t="s">
        <v>46</v>
      </c>
      <c r="O28" s="2" t="s">
        <v>3073</v>
      </c>
      <c r="P28" s="2">
        <f t="shared" si="1"/>
        <v>30000</v>
      </c>
      <c r="Q28" s="2">
        <f t="shared" si="1"/>
        <v>10000</v>
      </c>
      <c r="R28" s="2">
        <f t="shared" si="2"/>
        <v>40000</v>
      </c>
      <c r="S28" s="11">
        <v>42567</v>
      </c>
      <c r="T28" s="2"/>
    </row>
    <row r="29" spans="2:20">
      <c r="B29" s="2">
        <v>16</v>
      </c>
      <c r="C29" s="2" t="s">
        <v>3074</v>
      </c>
      <c r="D29" s="2" t="s">
        <v>2429</v>
      </c>
      <c r="E29" s="2" t="s">
        <v>28</v>
      </c>
      <c r="F29" s="2" t="s">
        <v>34</v>
      </c>
      <c r="G29" s="2" t="s">
        <v>29</v>
      </c>
      <c r="H29" s="2" t="s">
        <v>45</v>
      </c>
      <c r="I29" s="2">
        <v>75000</v>
      </c>
      <c r="J29" s="2">
        <v>10000</v>
      </c>
      <c r="K29" s="2">
        <v>10000</v>
      </c>
      <c r="L29" s="2">
        <v>5000</v>
      </c>
      <c r="M29" s="2">
        <f t="shared" si="0"/>
        <v>100000</v>
      </c>
      <c r="N29" s="2" t="s">
        <v>46</v>
      </c>
      <c r="O29" s="2" t="s">
        <v>3073</v>
      </c>
      <c r="P29" s="2">
        <f t="shared" si="1"/>
        <v>10000</v>
      </c>
      <c r="Q29" s="2">
        <f t="shared" si="1"/>
        <v>10000</v>
      </c>
      <c r="R29" s="2">
        <f t="shared" si="2"/>
        <v>20000</v>
      </c>
      <c r="S29" s="11">
        <v>42562</v>
      </c>
      <c r="T29" s="2"/>
    </row>
    <row r="30" spans="2:20">
      <c r="B30" s="2">
        <v>17</v>
      </c>
      <c r="C30" s="2" t="s">
        <v>3075</v>
      </c>
      <c r="D30" s="2" t="s">
        <v>3076</v>
      </c>
      <c r="E30" s="2" t="s">
        <v>28</v>
      </c>
      <c r="F30" s="2" t="s">
        <v>34</v>
      </c>
      <c r="G30" s="2" t="s">
        <v>29</v>
      </c>
      <c r="H30" s="2" t="s">
        <v>348</v>
      </c>
      <c r="I30" s="2">
        <v>150000</v>
      </c>
      <c r="J30" s="2">
        <v>30000</v>
      </c>
      <c r="K30" s="2">
        <v>10000</v>
      </c>
      <c r="L30" s="2">
        <v>10000</v>
      </c>
      <c r="M30" s="2">
        <f t="shared" si="0"/>
        <v>200000</v>
      </c>
      <c r="N30" s="2" t="s">
        <v>194</v>
      </c>
      <c r="O30" s="2" t="s">
        <v>3077</v>
      </c>
      <c r="P30" s="2">
        <f t="shared" si="1"/>
        <v>30000</v>
      </c>
      <c r="Q30" s="2">
        <f t="shared" si="1"/>
        <v>10000</v>
      </c>
      <c r="R30" s="2">
        <f t="shared" si="2"/>
        <v>40000</v>
      </c>
      <c r="S30" s="11">
        <v>42593</v>
      </c>
      <c r="T30" s="2"/>
    </row>
    <row r="31" spans="2:20">
      <c r="B31" s="2">
        <v>18</v>
      </c>
      <c r="C31" s="2" t="s">
        <v>3078</v>
      </c>
      <c r="D31" s="2" t="s">
        <v>3079</v>
      </c>
      <c r="E31" s="2" t="s">
        <v>28</v>
      </c>
      <c r="F31" s="2" t="s">
        <v>34</v>
      </c>
      <c r="G31" s="2" t="s">
        <v>29</v>
      </c>
      <c r="H31" s="2" t="s">
        <v>336</v>
      </c>
      <c r="I31" s="2">
        <v>75000</v>
      </c>
      <c r="J31" s="2">
        <v>10000</v>
      </c>
      <c r="K31" s="2">
        <v>10000</v>
      </c>
      <c r="L31" s="2">
        <v>5000</v>
      </c>
      <c r="M31" s="2">
        <f t="shared" si="0"/>
        <v>100000</v>
      </c>
      <c r="N31" s="2" t="s">
        <v>86</v>
      </c>
      <c r="O31" s="2" t="s">
        <v>3080</v>
      </c>
      <c r="P31" s="2">
        <f t="shared" si="1"/>
        <v>10000</v>
      </c>
      <c r="Q31" s="2">
        <f t="shared" si="1"/>
        <v>10000</v>
      </c>
      <c r="R31" s="2">
        <f t="shared" si="2"/>
        <v>20000</v>
      </c>
      <c r="S31" s="11">
        <v>42562</v>
      </c>
      <c r="T31" s="2"/>
    </row>
    <row r="32" spans="2:20">
      <c r="B32" s="2">
        <v>19</v>
      </c>
      <c r="C32" s="2" t="s">
        <v>3081</v>
      </c>
      <c r="D32" s="2" t="s">
        <v>3082</v>
      </c>
      <c r="E32" s="2" t="s">
        <v>28</v>
      </c>
      <c r="F32" s="2" t="s">
        <v>34</v>
      </c>
      <c r="G32" s="2" t="s">
        <v>29</v>
      </c>
      <c r="H32" s="2" t="s">
        <v>336</v>
      </c>
      <c r="I32" s="2">
        <f>357500/100*75</f>
        <v>268125</v>
      </c>
      <c r="J32" s="2">
        <v>61500</v>
      </c>
      <c r="K32" s="2">
        <v>10000</v>
      </c>
      <c r="L32" s="2">
        <f>357500/100*5</f>
        <v>17875</v>
      </c>
      <c r="M32" s="2">
        <f t="shared" si="0"/>
        <v>357500</v>
      </c>
      <c r="N32" s="2" t="s">
        <v>3017</v>
      </c>
      <c r="O32" s="2" t="s">
        <v>3036</v>
      </c>
      <c r="P32" s="2">
        <f t="shared" si="1"/>
        <v>61500</v>
      </c>
      <c r="Q32" s="2">
        <f t="shared" si="1"/>
        <v>10000</v>
      </c>
      <c r="R32" s="2">
        <f t="shared" si="2"/>
        <v>71500</v>
      </c>
      <c r="S32" s="11">
        <v>42569</v>
      </c>
      <c r="T32" s="2"/>
    </row>
    <row r="33" spans="2:20">
      <c r="B33" s="2">
        <v>20</v>
      </c>
      <c r="C33" s="2" t="s">
        <v>3083</v>
      </c>
      <c r="D33" s="2" t="s">
        <v>2887</v>
      </c>
      <c r="E33" s="2" t="s">
        <v>28</v>
      </c>
      <c r="F33" s="2" t="s">
        <v>34</v>
      </c>
      <c r="G33" s="2" t="s">
        <v>29</v>
      </c>
      <c r="H33" s="2" t="s">
        <v>45</v>
      </c>
      <c r="I33" s="2">
        <v>150000</v>
      </c>
      <c r="J33" s="2">
        <v>30000</v>
      </c>
      <c r="K33" s="2">
        <v>10000</v>
      </c>
      <c r="L33" s="2">
        <v>10000</v>
      </c>
      <c r="M33" s="2">
        <f t="shared" si="0"/>
        <v>200000</v>
      </c>
      <c r="N33" s="2" t="s">
        <v>46</v>
      </c>
      <c r="O33" s="2" t="s">
        <v>268</v>
      </c>
      <c r="P33" s="2">
        <f t="shared" si="1"/>
        <v>30000</v>
      </c>
      <c r="Q33" s="2">
        <f t="shared" si="1"/>
        <v>10000</v>
      </c>
      <c r="R33" s="2">
        <f t="shared" si="2"/>
        <v>40000</v>
      </c>
      <c r="S33" s="11">
        <v>42569</v>
      </c>
      <c r="T33" s="2"/>
    </row>
    <row r="34" spans="2:20">
      <c r="B34" s="28">
        <v>21</v>
      </c>
      <c r="C34" s="28" t="s">
        <v>3084</v>
      </c>
      <c r="D34" s="28" t="s">
        <v>3085</v>
      </c>
      <c r="E34" s="28" t="s">
        <v>28</v>
      </c>
      <c r="F34" s="28" t="s">
        <v>34</v>
      </c>
      <c r="G34" s="28" t="s">
        <v>29</v>
      </c>
      <c r="H34" s="28" t="s">
        <v>3086</v>
      </c>
      <c r="I34" s="28">
        <f>150000/100*75</f>
        <v>112500</v>
      </c>
      <c r="J34" s="28">
        <v>20000</v>
      </c>
      <c r="K34" s="28">
        <v>10000</v>
      </c>
      <c r="L34" s="28">
        <v>7500</v>
      </c>
      <c r="M34" s="28">
        <f t="shared" si="0"/>
        <v>150000</v>
      </c>
      <c r="N34" s="28" t="s">
        <v>3006</v>
      </c>
      <c r="O34" s="28" t="s">
        <v>217</v>
      </c>
      <c r="P34" s="28">
        <f t="shared" si="1"/>
        <v>20000</v>
      </c>
      <c r="Q34" s="28">
        <f t="shared" si="1"/>
        <v>10000</v>
      </c>
      <c r="R34" s="28">
        <f t="shared" si="2"/>
        <v>30000</v>
      </c>
      <c r="S34" s="29">
        <v>42571</v>
      </c>
      <c r="T34" s="2"/>
    </row>
    <row r="35" spans="2:20">
      <c r="B35" s="2">
        <v>22</v>
      </c>
      <c r="C35" s="2" t="s">
        <v>3087</v>
      </c>
      <c r="D35" s="2" t="s">
        <v>3088</v>
      </c>
      <c r="E35" s="28" t="s">
        <v>28</v>
      </c>
      <c r="F35" s="2" t="s">
        <v>34</v>
      </c>
      <c r="G35" s="2" t="s">
        <v>29</v>
      </c>
      <c r="H35" s="2" t="s">
        <v>3089</v>
      </c>
      <c r="I35" s="2">
        <f>90000/100*75</f>
        <v>67500</v>
      </c>
      <c r="J35" s="2">
        <v>8000</v>
      </c>
      <c r="K35" s="28">
        <v>10000</v>
      </c>
      <c r="L35" s="2">
        <f>90000/100*5</f>
        <v>4500</v>
      </c>
      <c r="M35" s="28">
        <f t="shared" si="0"/>
        <v>90000</v>
      </c>
      <c r="N35" s="2" t="s">
        <v>199</v>
      </c>
      <c r="O35" s="2" t="s">
        <v>65</v>
      </c>
      <c r="P35" s="2">
        <f t="shared" si="1"/>
        <v>8000</v>
      </c>
      <c r="Q35" s="28">
        <f t="shared" si="1"/>
        <v>10000</v>
      </c>
      <c r="R35" s="28">
        <f t="shared" si="2"/>
        <v>18000</v>
      </c>
      <c r="S35" s="11">
        <v>42572</v>
      </c>
      <c r="T35" s="2"/>
    </row>
    <row r="36" spans="2:20">
      <c r="B36" s="2">
        <v>23</v>
      </c>
      <c r="C36" s="2" t="s">
        <v>3090</v>
      </c>
      <c r="D36" s="2" t="s">
        <v>3091</v>
      </c>
      <c r="E36" s="28" t="s">
        <v>28</v>
      </c>
      <c r="F36" s="2" t="s">
        <v>34</v>
      </c>
      <c r="G36" s="2" t="s">
        <v>29</v>
      </c>
      <c r="H36" s="2" t="s">
        <v>111</v>
      </c>
      <c r="I36" s="2">
        <v>375000</v>
      </c>
      <c r="J36" s="2">
        <v>90000</v>
      </c>
      <c r="K36" s="28">
        <v>10000</v>
      </c>
      <c r="L36" s="2">
        <v>25000</v>
      </c>
      <c r="M36" s="28">
        <f t="shared" si="0"/>
        <v>500000</v>
      </c>
      <c r="N36" s="2" t="s">
        <v>194</v>
      </c>
      <c r="O36" s="2" t="s">
        <v>3092</v>
      </c>
      <c r="P36" s="2">
        <f t="shared" si="1"/>
        <v>90000</v>
      </c>
      <c r="Q36" s="28">
        <f t="shared" si="1"/>
        <v>10000</v>
      </c>
      <c r="R36" s="28">
        <f t="shared" si="2"/>
        <v>100000</v>
      </c>
      <c r="S36" s="11">
        <v>42573</v>
      </c>
      <c r="T36" s="2"/>
    </row>
    <row r="37" spans="2:20">
      <c r="B37" s="2">
        <v>24</v>
      </c>
      <c r="C37" s="2" t="s">
        <v>3093</v>
      </c>
      <c r="D37" s="2" t="s">
        <v>3094</v>
      </c>
      <c r="E37" s="28" t="s">
        <v>28</v>
      </c>
      <c r="F37" s="2" t="s">
        <v>34</v>
      </c>
      <c r="G37" s="2" t="s">
        <v>39</v>
      </c>
      <c r="H37" s="2" t="s">
        <v>935</v>
      </c>
      <c r="I37" s="2">
        <v>75000</v>
      </c>
      <c r="J37" s="2">
        <v>10000</v>
      </c>
      <c r="K37" s="28">
        <v>10000</v>
      </c>
      <c r="L37" s="2">
        <v>5000</v>
      </c>
      <c r="M37" s="28">
        <f t="shared" si="0"/>
        <v>100000</v>
      </c>
      <c r="N37" s="2" t="s">
        <v>46</v>
      </c>
      <c r="O37" s="2" t="s">
        <v>47</v>
      </c>
      <c r="P37" s="2">
        <f t="shared" si="1"/>
        <v>10000</v>
      </c>
      <c r="Q37" s="28">
        <f t="shared" si="1"/>
        <v>10000</v>
      </c>
      <c r="R37" s="28">
        <f t="shared" si="2"/>
        <v>20000</v>
      </c>
      <c r="S37" s="11">
        <v>42571</v>
      </c>
      <c r="T37" s="2"/>
    </row>
    <row r="38" spans="2:20">
      <c r="B38" s="2">
        <v>25</v>
      </c>
      <c r="C38" s="2" t="s">
        <v>3095</v>
      </c>
      <c r="D38" s="2" t="s">
        <v>3096</v>
      </c>
      <c r="E38" s="28" t="s">
        <v>28</v>
      </c>
      <c r="F38" s="2" t="s">
        <v>34</v>
      </c>
      <c r="G38" s="2" t="s">
        <v>29</v>
      </c>
      <c r="H38" s="2" t="s">
        <v>3097</v>
      </c>
      <c r="I38" s="2">
        <f>434340/100*75</f>
        <v>325755</v>
      </c>
      <c r="J38" s="2">
        <v>76868</v>
      </c>
      <c r="K38" s="28">
        <v>10000</v>
      </c>
      <c r="L38" s="2">
        <f>434340/100*5</f>
        <v>21717</v>
      </c>
      <c r="M38" s="28">
        <f t="shared" si="0"/>
        <v>434340</v>
      </c>
      <c r="N38" s="2" t="s">
        <v>55</v>
      </c>
      <c r="O38" s="2" t="s">
        <v>3003</v>
      </c>
      <c r="P38" s="2">
        <f t="shared" si="1"/>
        <v>76868</v>
      </c>
      <c r="Q38" s="28">
        <f t="shared" si="1"/>
        <v>10000</v>
      </c>
      <c r="R38" s="28">
        <f t="shared" si="2"/>
        <v>86868</v>
      </c>
      <c r="S38" s="11">
        <v>42609</v>
      </c>
      <c r="T38" s="2"/>
    </row>
    <row r="39" spans="2:20">
      <c r="B39" s="2">
        <v>26</v>
      </c>
      <c r="C39" s="2" t="s">
        <v>3098</v>
      </c>
      <c r="D39" s="2" t="s">
        <v>3099</v>
      </c>
      <c r="E39" s="28" t="s">
        <v>28</v>
      </c>
      <c r="F39" s="2" t="s">
        <v>34</v>
      </c>
      <c r="G39" s="2" t="s">
        <v>29</v>
      </c>
      <c r="H39" s="2" t="s">
        <v>336</v>
      </c>
      <c r="I39" s="2">
        <v>75000</v>
      </c>
      <c r="J39" s="2">
        <v>10000</v>
      </c>
      <c r="K39" s="28">
        <v>10000</v>
      </c>
      <c r="L39" s="2">
        <v>5000</v>
      </c>
      <c r="M39" s="28">
        <f t="shared" si="0"/>
        <v>100000</v>
      </c>
      <c r="N39" s="2" t="s">
        <v>194</v>
      </c>
      <c r="O39" s="2" t="s">
        <v>3100</v>
      </c>
      <c r="P39" s="2">
        <f t="shared" si="1"/>
        <v>10000</v>
      </c>
      <c r="Q39" s="28">
        <f t="shared" si="1"/>
        <v>10000</v>
      </c>
      <c r="R39" s="28">
        <f t="shared" si="2"/>
        <v>20000</v>
      </c>
      <c r="S39" s="11">
        <v>42578</v>
      </c>
      <c r="T39" s="2"/>
    </row>
    <row r="40" spans="2:20">
      <c r="B40" s="2">
        <v>27</v>
      </c>
      <c r="C40" s="2" t="s">
        <v>3101</v>
      </c>
      <c r="D40" s="2" t="s">
        <v>3102</v>
      </c>
      <c r="E40" s="28" t="s">
        <v>28</v>
      </c>
      <c r="F40" s="2" t="s">
        <v>34</v>
      </c>
      <c r="G40" s="2" t="s">
        <v>29</v>
      </c>
      <c r="H40" s="2" t="s">
        <v>111</v>
      </c>
      <c r="I40" s="2">
        <v>75000</v>
      </c>
      <c r="J40" s="2">
        <v>10000</v>
      </c>
      <c r="K40" s="28">
        <v>10000</v>
      </c>
      <c r="L40" s="2">
        <v>5000</v>
      </c>
      <c r="M40" s="28">
        <f t="shared" si="0"/>
        <v>100000</v>
      </c>
      <c r="N40" s="2" t="s">
        <v>46</v>
      </c>
      <c r="O40" s="2" t="s">
        <v>217</v>
      </c>
      <c r="P40" s="2">
        <f t="shared" si="1"/>
        <v>10000</v>
      </c>
      <c r="Q40" s="28">
        <f t="shared" si="1"/>
        <v>10000</v>
      </c>
      <c r="R40" s="28">
        <f t="shared" si="2"/>
        <v>20000</v>
      </c>
      <c r="S40" s="11">
        <v>42578</v>
      </c>
      <c r="T40" s="2"/>
    </row>
    <row r="41" spans="2:20">
      <c r="B41" s="2">
        <v>28</v>
      </c>
      <c r="C41" s="2" t="s">
        <v>3103</v>
      </c>
      <c r="D41" s="2" t="s">
        <v>3104</v>
      </c>
      <c r="E41" s="28" t="s">
        <v>28</v>
      </c>
      <c r="F41" s="2" t="s">
        <v>34</v>
      </c>
      <c r="G41" s="2" t="s">
        <v>39</v>
      </c>
      <c r="H41" s="2" t="s">
        <v>64</v>
      </c>
      <c r="I41" s="2">
        <f>130000/100*75</f>
        <v>97500</v>
      </c>
      <c r="J41" s="2">
        <v>16000</v>
      </c>
      <c r="K41" s="28">
        <v>10000</v>
      </c>
      <c r="L41" s="2">
        <f>130000/100*5</f>
        <v>6500</v>
      </c>
      <c r="M41" s="28">
        <f t="shared" si="0"/>
        <v>130000</v>
      </c>
      <c r="N41" s="2" t="s">
        <v>194</v>
      </c>
      <c r="O41" s="2" t="s">
        <v>264</v>
      </c>
      <c r="P41" s="2">
        <f t="shared" si="1"/>
        <v>16000</v>
      </c>
      <c r="Q41" s="28">
        <f t="shared" si="1"/>
        <v>10000</v>
      </c>
      <c r="R41" s="28">
        <f t="shared" si="2"/>
        <v>26000</v>
      </c>
      <c r="S41" s="11">
        <v>42579</v>
      </c>
      <c r="T41" s="2"/>
    </row>
    <row r="42" spans="2:20">
      <c r="B42" s="2">
        <v>29</v>
      </c>
      <c r="C42" s="2" t="s">
        <v>3105</v>
      </c>
      <c r="D42" s="2" t="s">
        <v>3106</v>
      </c>
      <c r="E42" s="28" t="s">
        <v>28</v>
      </c>
      <c r="F42" s="2" t="s">
        <v>34</v>
      </c>
      <c r="G42" s="2" t="s">
        <v>29</v>
      </c>
      <c r="H42" s="2" t="s">
        <v>160</v>
      </c>
      <c r="I42" s="2">
        <v>375000</v>
      </c>
      <c r="J42" s="2">
        <v>90000</v>
      </c>
      <c r="K42" s="28">
        <v>10000</v>
      </c>
      <c r="L42" s="2">
        <v>25000</v>
      </c>
      <c r="M42" s="28">
        <f t="shared" si="0"/>
        <v>500000</v>
      </c>
      <c r="N42" s="2" t="s">
        <v>194</v>
      </c>
      <c r="O42" s="2" t="s">
        <v>3107</v>
      </c>
      <c r="P42" s="2">
        <f t="shared" si="1"/>
        <v>90000</v>
      </c>
      <c r="Q42" s="28">
        <f t="shared" si="1"/>
        <v>10000</v>
      </c>
      <c r="R42" s="28">
        <f t="shared" si="2"/>
        <v>100000</v>
      </c>
      <c r="S42" s="11">
        <v>42579</v>
      </c>
      <c r="T42" s="2"/>
    </row>
    <row r="43" spans="2:20">
      <c r="B43" s="2">
        <v>30</v>
      </c>
      <c r="C43" s="2" t="s">
        <v>3108</v>
      </c>
      <c r="D43" s="2" t="s">
        <v>2874</v>
      </c>
      <c r="E43" s="28" t="s">
        <v>28</v>
      </c>
      <c r="F43" s="2" t="s">
        <v>34</v>
      </c>
      <c r="G43" s="2" t="s">
        <v>29</v>
      </c>
      <c r="H43" s="2" t="s">
        <v>160</v>
      </c>
      <c r="I43" s="2">
        <v>187500</v>
      </c>
      <c r="J43" s="2">
        <v>40000</v>
      </c>
      <c r="K43" s="28">
        <v>10000</v>
      </c>
      <c r="L43" s="2">
        <v>12500</v>
      </c>
      <c r="M43" s="28">
        <f t="shared" si="0"/>
        <v>250000</v>
      </c>
      <c r="N43" s="2" t="s">
        <v>194</v>
      </c>
      <c r="O43" s="2" t="s">
        <v>195</v>
      </c>
      <c r="P43" s="2">
        <f t="shared" si="1"/>
        <v>40000</v>
      </c>
      <c r="Q43" s="28">
        <f t="shared" si="1"/>
        <v>10000</v>
      </c>
      <c r="R43" s="28">
        <f t="shared" si="2"/>
        <v>50000</v>
      </c>
      <c r="S43" s="11">
        <v>42580</v>
      </c>
      <c r="T43" s="2"/>
    </row>
    <row r="44" spans="2:20">
      <c r="B44" s="2">
        <v>31</v>
      </c>
      <c r="C44" s="2" t="s">
        <v>3109</v>
      </c>
      <c r="D44" s="2" t="s">
        <v>3110</v>
      </c>
      <c r="E44" s="28" t="s">
        <v>28</v>
      </c>
      <c r="F44" s="2" t="s">
        <v>34</v>
      </c>
      <c r="G44" s="2" t="s">
        <v>29</v>
      </c>
      <c r="H44" s="2" t="s">
        <v>160</v>
      </c>
      <c r="I44" s="2">
        <v>150000</v>
      </c>
      <c r="J44" s="2">
        <v>30000</v>
      </c>
      <c r="K44" s="28">
        <v>10000</v>
      </c>
      <c r="L44" s="2">
        <v>10000</v>
      </c>
      <c r="M44" s="28">
        <f t="shared" si="0"/>
        <v>200000</v>
      </c>
      <c r="N44" s="2" t="s">
        <v>86</v>
      </c>
      <c r="O44" s="2" t="s">
        <v>3077</v>
      </c>
      <c r="P44" s="2">
        <f t="shared" si="1"/>
        <v>30000</v>
      </c>
      <c r="Q44" s="28">
        <f t="shared" si="1"/>
        <v>10000</v>
      </c>
      <c r="R44" s="28">
        <f t="shared" si="2"/>
        <v>40000</v>
      </c>
      <c r="S44" s="11">
        <v>42580</v>
      </c>
      <c r="T44" s="2"/>
    </row>
    <row r="45" spans="2:20">
      <c r="B45" s="2">
        <v>32</v>
      </c>
      <c r="C45" s="2" t="s">
        <v>3111</v>
      </c>
      <c r="D45" s="2" t="s">
        <v>3112</v>
      </c>
      <c r="E45" s="28" t="s">
        <v>28</v>
      </c>
      <c r="F45" s="2" t="s">
        <v>34</v>
      </c>
      <c r="G45" s="2" t="s">
        <v>29</v>
      </c>
      <c r="H45" s="2" t="s">
        <v>3113</v>
      </c>
      <c r="I45" s="2">
        <v>150000</v>
      </c>
      <c r="J45" s="2">
        <v>30000</v>
      </c>
      <c r="K45" s="28">
        <v>10000</v>
      </c>
      <c r="L45" s="2">
        <v>10000</v>
      </c>
      <c r="M45" s="28">
        <f t="shared" si="0"/>
        <v>200000</v>
      </c>
      <c r="N45" s="2" t="s">
        <v>86</v>
      </c>
      <c r="O45" s="2" t="s">
        <v>290</v>
      </c>
      <c r="P45" s="2">
        <f t="shared" si="1"/>
        <v>30000</v>
      </c>
      <c r="Q45" s="28">
        <f t="shared" si="1"/>
        <v>10000</v>
      </c>
      <c r="R45" s="28">
        <f t="shared" si="2"/>
        <v>40000</v>
      </c>
      <c r="S45" s="11">
        <v>42585</v>
      </c>
      <c r="T45" s="2"/>
    </row>
    <row r="46" spans="2:20">
      <c r="B46" s="2">
        <v>33</v>
      </c>
      <c r="C46" s="2" t="s">
        <v>3114</v>
      </c>
      <c r="D46" s="2" t="s">
        <v>3115</v>
      </c>
      <c r="E46" s="28" t="s">
        <v>28</v>
      </c>
      <c r="F46" s="2" t="s">
        <v>34</v>
      </c>
      <c r="G46" s="2" t="s">
        <v>39</v>
      </c>
      <c r="H46" s="2" t="s">
        <v>3116</v>
      </c>
      <c r="I46" s="2">
        <v>150000</v>
      </c>
      <c r="J46" s="2">
        <v>30000</v>
      </c>
      <c r="K46" s="28">
        <v>10000</v>
      </c>
      <c r="L46" s="2">
        <v>10000</v>
      </c>
      <c r="M46" s="28">
        <f t="shared" si="0"/>
        <v>200000</v>
      </c>
      <c r="N46" s="2" t="s">
        <v>46</v>
      </c>
      <c r="O46" s="2" t="s">
        <v>51</v>
      </c>
      <c r="P46" s="2">
        <f t="shared" si="1"/>
        <v>30000</v>
      </c>
      <c r="Q46" s="28">
        <f t="shared" si="1"/>
        <v>10000</v>
      </c>
      <c r="R46" s="28">
        <f t="shared" si="2"/>
        <v>40000</v>
      </c>
      <c r="S46" s="11">
        <v>42594</v>
      </c>
      <c r="T46" s="2"/>
    </row>
    <row r="47" spans="2:20">
      <c r="B47" s="2">
        <v>34</v>
      </c>
      <c r="C47" s="2" t="s">
        <v>3117</v>
      </c>
      <c r="D47" s="2" t="s">
        <v>3118</v>
      </c>
      <c r="E47" s="28" t="s">
        <v>28</v>
      </c>
      <c r="F47" s="2" t="s">
        <v>34</v>
      </c>
      <c r="G47" s="2" t="s">
        <v>29</v>
      </c>
      <c r="H47" s="2" t="s">
        <v>160</v>
      </c>
      <c r="I47" s="2">
        <v>375000</v>
      </c>
      <c r="J47" s="2">
        <v>90000</v>
      </c>
      <c r="K47" s="28">
        <v>10000</v>
      </c>
      <c r="L47" s="2">
        <v>25000</v>
      </c>
      <c r="M47" s="28">
        <f t="shared" si="0"/>
        <v>500000</v>
      </c>
      <c r="N47" s="2" t="s">
        <v>114</v>
      </c>
      <c r="O47" s="2" t="s">
        <v>306</v>
      </c>
      <c r="P47" s="2">
        <f t="shared" si="1"/>
        <v>90000</v>
      </c>
      <c r="Q47" s="28">
        <f t="shared" si="1"/>
        <v>10000</v>
      </c>
      <c r="R47" s="28">
        <f t="shared" si="2"/>
        <v>100000</v>
      </c>
      <c r="S47" s="11">
        <v>42601</v>
      </c>
      <c r="T47" s="2"/>
    </row>
    <row r="48" spans="2:20">
      <c r="B48" s="2">
        <v>35</v>
      </c>
      <c r="C48" s="2" t="s">
        <v>3119</v>
      </c>
      <c r="D48" s="2" t="s">
        <v>670</v>
      </c>
      <c r="E48" s="28" t="s">
        <v>28</v>
      </c>
      <c r="F48" s="2" t="s">
        <v>34</v>
      </c>
      <c r="G48" s="2" t="s">
        <v>39</v>
      </c>
      <c r="H48" s="2" t="s">
        <v>45</v>
      </c>
      <c r="I48" s="2">
        <f>60000/100*75</f>
        <v>45000</v>
      </c>
      <c r="J48" s="2">
        <v>2000</v>
      </c>
      <c r="K48" s="28">
        <v>10000</v>
      </c>
      <c r="L48" s="2">
        <f>60000/100*5</f>
        <v>3000</v>
      </c>
      <c r="M48" s="28">
        <f t="shared" si="0"/>
        <v>60000</v>
      </c>
      <c r="N48" s="2" t="s">
        <v>1016</v>
      </c>
      <c r="O48" s="2" t="s">
        <v>384</v>
      </c>
      <c r="P48" s="2">
        <f t="shared" si="1"/>
        <v>2000</v>
      </c>
      <c r="Q48" s="28">
        <f t="shared" si="1"/>
        <v>10000</v>
      </c>
      <c r="R48" s="28">
        <f t="shared" si="2"/>
        <v>12000</v>
      </c>
      <c r="S48" s="11">
        <v>42605</v>
      </c>
      <c r="T48" s="2"/>
    </row>
    <row r="49" spans="2:20">
      <c r="B49" s="2">
        <v>36</v>
      </c>
      <c r="C49" s="2" t="s">
        <v>3120</v>
      </c>
      <c r="D49" s="2" t="s">
        <v>3121</v>
      </c>
      <c r="E49" s="28" t="s">
        <v>28</v>
      </c>
      <c r="F49" s="2" t="s">
        <v>34</v>
      </c>
      <c r="G49" s="2" t="s">
        <v>29</v>
      </c>
      <c r="H49" s="2" t="s">
        <v>111</v>
      </c>
      <c r="I49" s="2">
        <v>150000</v>
      </c>
      <c r="J49" s="2">
        <v>30000</v>
      </c>
      <c r="K49" s="28">
        <v>10000</v>
      </c>
      <c r="L49" s="2">
        <v>10000</v>
      </c>
      <c r="M49" s="28">
        <f t="shared" si="0"/>
        <v>200000</v>
      </c>
      <c r="N49" s="2" t="s">
        <v>383</v>
      </c>
      <c r="O49" s="2" t="s">
        <v>556</v>
      </c>
      <c r="P49" s="2">
        <f t="shared" si="1"/>
        <v>30000</v>
      </c>
      <c r="Q49" s="28">
        <f t="shared" si="1"/>
        <v>10000</v>
      </c>
      <c r="R49" s="28">
        <f t="shared" si="2"/>
        <v>40000</v>
      </c>
      <c r="S49" s="11">
        <v>42608</v>
      </c>
      <c r="T49" s="2"/>
    </row>
    <row r="50" spans="2:20">
      <c r="B50" s="2">
        <v>37</v>
      </c>
      <c r="C50" s="2" t="s">
        <v>3122</v>
      </c>
      <c r="D50" s="2" t="s">
        <v>3123</v>
      </c>
      <c r="E50" s="28" t="s">
        <v>28</v>
      </c>
      <c r="F50" s="2" t="s">
        <v>34</v>
      </c>
      <c r="G50" s="2" t="s">
        <v>29</v>
      </c>
      <c r="H50" s="2" t="s">
        <v>3097</v>
      </c>
      <c r="I50" s="2">
        <v>375000</v>
      </c>
      <c r="J50" s="2">
        <v>90000</v>
      </c>
      <c r="K50" s="28">
        <v>10000</v>
      </c>
      <c r="L50" s="2">
        <v>25000</v>
      </c>
      <c r="M50" s="28">
        <f t="shared" si="0"/>
        <v>500000</v>
      </c>
      <c r="N50" s="2" t="s">
        <v>263</v>
      </c>
      <c r="O50" s="2" t="s">
        <v>264</v>
      </c>
      <c r="P50" s="2">
        <f t="shared" si="1"/>
        <v>90000</v>
      </c>
      <c r="Q50" s="28">
        <f t="shared" si="1"/>
        <v>10000</v>
      </c>
      <c r="R50" s="28">
        <f t="shared" si="2"/>
        <v>100000</v>
      </c>
      <c r="S50" s="11">
        <v>42612</v>
      </c>
      <c r="T50" s="2"/>
    </row>
    <row r="51" spans="2:20">
      <c r="B51" s="2">
        <v>38</v>
      </c>
      <c r="C51" s="2" t="s">
        <v>3124</v>
      </c>
      <c r="D51" s="2" t="s">
        <v>3031</v>
      </c>
      <c r="E51" s="28" t="s">
        <v>28</v>
      </c>
      <c r="F51" s="2" t="s">
        <v>34</v>
      </c>
      <c r="G51" s="2" t="s">
        <v>29</v>
      </c>
      <c r="H51" s="2" t="s">
        <v>336</v>
      </c>
      <c r="I51" s="2">
        <v>75000</v>
      </c>
      <c r="J51" s="2">
        <v>10000</v>
      </c>
      <c r="K51" s="28">
        <v>10000</v>
      </c>
      <c r="L51" s="2">
        <v>5000</v>
      </c>
      <c r="M51" s="28">
        <f t="shared" si="0"/>
        <v>100000</v>
      </c>
      <c r="N51" s="2" t="s">
        <v>46</v>
      </c>
      <c r="O51" s="2" t="s">
        <v>42</v>
      </c>
      <c r="P51" s="2">
        <f t="shared" si="1"/>
        <v>10000</v>
      </c>
      <c r="Q51" s="28">
        <f t="shared" si="1"/>
        <v>10000</v>
      </c>
      <c r="R51" s="28">
        <f t="shared" si="2"/>
        <v>20000</v>
      </c>
      <c r="S51" s="11">
        <v>42613</v>
      </c>
      <c r="T51" s="2"/>
    </row>
  </sheetData>
  <mergeCells count="2">
    <mergeCell ref="I9:M9"/>
    <mergeCell ref="P9:R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C2:V77"/>
  <sheetViews>
    <sheetView workbookViewId="0">
      <selection activeCell="A9" sqref="A9:XFD10"/>
    </sheetView>
  </sheetViews>
  <sheetFormatPr defaultRowHeight="15"/>
  <sheetData>
    <row r="2" spans="3:22" ht="18">
      <c r="C2" s="1"/>
      <c r="D2" s="3"/>
      <c r="E2" s="3"/>
      <c r="F2" s="3"/>
      <c r="G2" s="4" t="s">
        <v>0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1"/>
      <c r="V2" s="1"/>
    </row>
    <row r="3" spans="3:22" ht="15.75">
      <c r="C3" s="1"/>
      <c r="D3" s="3"/>
      <c r="E3" s="3"/>
      <c r="F3" s="3" t="s">
        <v>23</v>
      </c>
      <c r="G3" s="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 t="s">
        <v>22</v>
      </c>
      <c r="T3" s="3"/>
      <c r="U3" s="1"/>
      <c r="V3" s="1"/>
    </row>
    <row r="4" spans="3:22">
      <c r="C4" s="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"/>
      <c r="V4" s="1"/>
    </row>
    <row r="5" spans="3:22">
      <c r="C5" s="1"/>
      <c r="D5" s="7" t="s">
        <v>2957</v>
      </c>
      <c r="E5" s="7" t="s">
        <v>2</v>
      </c>
      <c r="F5" s="7" t="s">
        <v>3</v>
      </c>
      <c r="G5" s="7" t="s">
        <v>4</v>
      </c>
      <c r="H5" s="7" t="s">
        <v>5</v>
      </c>
      <c r="I5" s="7" t="s">
        <v>6</v>
      </c>
      <c r="J5" s="7" t="s">
        <v>7</v>
      </c>
      <c r="K5" s="32" t="s">
        <v>8</v>
      </c>
      <c r="L5" s="32"/>
      <c r="M5" s="32"/>
      <c r="N5" s="32"/>
      <c r="O5" s="32"/>
      <c r="P5" s="7" t="s">
        <v>16</v>
      </c>
      <c r="Q5" s="7" t="s">
        <v>17</v>
      </c>
      <c r="R5" s="32" t="s">
        <v>18</v>
      </c>
      <c r="S5" s="32"/>
      <c r="T5" s="32"/>
      <c r="U5" s="30" t="s">
        <v>19</v>
      </c>
      <c r="V5" s="7" t="s">
        <v>21</v>
      </c>
    </row>
    <row r="6" spans="3:22">
      <c r="C6" s="1"/>
      <c r="D6" s="8" t="s">
        <v>2958</v>
      </c>
      <c r="E6" s="8"/>
      <c r="F6" s="8"/>
      <c r="G6" s="8"/>
      <c r="H6" s="8"/>
      <c r="I6" s="8"/>
      <c r="J6" s="8"/>
      <c r="K6" s="30" t="s">
        <v>9</v>
      </c>
      <c r="L6" s="30" t="s">
        <v>10</v>
      </c>
      <c r="M6" s="30" t="s">
        <v>11</v>
      </c>
      <c r="N6" s="30" t="s">
        <v>12</v>
      </c>
      <c r="O6" s="30" t="s">
        <v>14</v>
      </c>
      <c r="P6" s="8"/>
      <c r="Q6" s="8"/>
      <c r="R6" s="30" t="s">
        <v>10</v>
      </c>
      <c r="S6" s="30" t="s">
        <v>11</v>
      </c>
      <c r="T6" s="30" t="s">
        <v>14</v>
      </c>
      <c r="U6" s="30" t="s">
        <v>20</v>
      </c>
      <c r="V6" s="8"/>
    </row>
    <row r="7" spans="3:22">
      <c r="C7" s="1"/>
      <c r="D7" s="9"/>
      <c r="E7" s="9"/>
      <c r="F7" s="9"/>
      <c r="G7" s="9"/>
      <c r="H7" s="9"/>
      <c r="I7" s="9"/>
      <c r="J7" s="9"/>
      <c r="K7" s="30"/>
      <c r="L7" s="30"/>
      <c r="M7" s="30"/>
      <c r="N7" s="30" t="s">
        <v>13</v>
      </c>
      <c r="O7" s="30" t="s">
        <v>15</v>
      </c>
      <c r="P7" s="9"/>
      <c r="Q7" s="9"/>
      <c r="R7" s="30" t="s">
        <v>15</v>
      </c>
      <c r="S7" s="30" t="s">
        <v>15</v>
      </c>
      <c r="T7" s="30" t="s">
        <v>15</v>
      </c>
      <c r="U7" s="30"/>
      <c r="V7" s="9"/>
    </row>
    <row r="8" spans="3:22">
      <c r="C8" s="1"/>
      <c r="D8" s="30">
        <v>1</v>
      </c>
      <c r="E8" s="30">
        <v>2</v>
      </c>
      <c r="F8" s="30">
        <v>3</v>
      </c>
      <c r="G8" s="30">
        <v>4</v>
      </c>
      <c r="H8" s="30">
        <v>5</v>
      </c>
      <c r="I8" s="30">
        <v>6</v>
      </c>
      <c r="J8" s="30">
        <v>7</v>
      </c>
      <c r="K8" s="30">
        <v>8</v>
      </c>
      <c r="L8" s="30">
        <v>9</v>
      </c>
      <c r="M8" s="30">
        <v>10</v>
      </c>
      <c r="N8" s="30">
        <v>11</v>
      </c>
      <c r="O8" s="30">
        <v>12</v>
      </c>
      <c r="P8" s="30">
        <v>13</v>
      </c>
      <c r="Q8" s="30">
        <v>14</v>
      </c>
      <c r="R8" s="30">
        <v>15</v>
      </c>
      <c r="S8" s="30">
        <v>16</v>
      </c>
      <c r="T8" s="30">
        <v>17</v>
      </c>
      <c r="U8" s="30">
        <v>18</v>
      </c>
      <c r="V8" s="30">
        <v>19</v>
      </c>
    </row>
    <row r="9" spans="3:22" ht="18">
      <c r="D9" s="2"/>
      <c r="E9" s="10" t="s">
        <v>2026</v>
      </c>
      <c r="F9" s="2"/>
      <c r="G9" s="2"/>
      <c r="H9" s="2"/>
      <c r="I9" s="2"/>
      <c r="J9" s="2"/>
      <c r="K9" s="2"/>
      <c r="L9" s="2"/>
      <c r="M9" s="2"/>
      <c r="N9" s="2"/>
      <c r="O9" s="18"/>
      <c r="P9" s="2"/>
      <c r="Q9" s="2"/>
      <c r="R9" s="2"/>
      <c r="S9" s="2"/>
      <c r="T9" s="2"/>
      <c r="U9" s="2"/>
      <c r="V9" s="2"/>
    </row>
    <row r="10" spans="3:22">
      <c r="D10" s="2">
        <v>1</v>
      </c>
      <c r="E10" s="2" t="s">
        <v>2027</v>
      </c>
      <c r="F10" s="2" t="s">
        <v>2028</v>
      </c>
      <c r="G10" s="2" t="s">
        <v>28</v>
      </c>
      <c r="H10" s="2" t="s">
        <v>1068</v>
      </c>
      <c r="I10" s="2" t="s">
        <v>29</v>
      </c>
      <c r="J10" s="2" t="s">
        <v>1039</v>
      </c>
      <c r="K10" s="2">
        <v>7500</v>
      </c>
      <c r="L10" s="2">
        <v>2500</v>
      </c>
      <c r="M10" s="2"/>
      <c r="N10" s="2"/>
      <c r="O10" s="18">
        <f t="shared" ref="O10:O77" si="0">K10+L10+M10+N10</f>
        <v>10000</v>
      </c>
      <c r="P10" s="2" t="s">
        <v>263</v>
      </c>
      <c r="Q10" s="2" t="s">
        <v>217</v>
      </c>
      <c r="R10" s="2">
        <f t="shared" ref="R10:S25" si="1">L10</f>
        <v>2500</v>
      </c>
      <c r="S10" s="2">
        <f t="shared" si="1"/>
        <v>0</v>
      </c>
      <c r="T10" s="2">
        <f t="shared" ref="T10:T73" si="2">R10+S10</f>
        <v>2500</v>
      </c>
      <c r="U10" s="11">
        <v>31141</v>
      </c>
      <c r="V10" s="2"/>
    </row>
    <row r="11" spans="3:22">
      <c r="D11" s="2">
        <v>2</v>
      </c>
      <c r="E11" s="2" t="s">
        <v>2029</v>
      </c>
      <c r="F11" s="2" t="s">
        <v>2030</v>
      </c>
      <c r="G11" s="2" t="s">
        <v>28</v>
      </c>
      <c r="H11" s="2" t="s">
        <v>34</v>
      </c>
      <c r="I11" s="2" t="s">
        <v>29</v>
      </c>
      <c r="J11" s="2" t="s">
        <v>2031</v>
      </c>
      <c r="K11" s="2">
        <v>3750</v>
      </c>
      <c r="L11" s="2">
        <v>1250</v>
      </c>
      <c r="M11" s="2"/>
      <c r="N11" s="2"/>
      <c r="O11" s="18">
        <f t="shared" si="0"/>
        <v>5000</v>
      </c>
      <c r="P11" s="2" t="s">
        <v>2032</v>
      </c>
      <c r="Q11" s="2" t="s">
        <v>2033</v>
      </c>
      <c r="R11" s="2">
        <f t="shared" si="1"/>
        <v>1250</v>
      </c>
      <c r="S11" s="2">
        <f t="shared" si="1"/>
        <v>0</v>
      </c>
      <c r="T11" s="2">
        <f t="shared" si="2"/>
        <v>1250</v>
      </c>
      <c r="U11" s="11">
        <v>31141</v>
      </c>
      <c r="V11" s="2"/>
    </row>
    <row r="12" spans="3:22">
      <c r="D12" s="2">
        <v>3</v>
      </c>
      <c r="E12" s="2" t="s">
        <v>2034</v>
      </c>
      <c r="F12" s="2" t="s">
        <v>2035</v>
      </c>
      <c r="G12" s="2" t="s">
        <v>28</v>
      </c>
      <c r="H12" s="2" t="s">
        <v>34</v>
      </c>
      <c r="I12" s="2" t="s">
        <v>29</v>
      </c>
      <c r="J12" s="2" t="s">
        <v>45</v>
      </c>
      <c r="K12" s="2">
        <v>3750</v>
      </c>
      <c r="L12" s="2">
        <v>1250</v>
      </c>
      <c r="M12" s="2"/>
      <c r="N12" s="2"/>
      <c r="O12" s="18">
        <f t="shared" si="0"/>
        <v>5000</v>
      </c>
      <c r="P12" s="2" t="s">
        <v>931</v>
      </c>
      <c r="Q12" s="2" t="s">
        <v>2036</v>
      </c>
      <c r="R12" s="2">
        <f t="shared" si="1"/>
        <v>1250</v>
      </c>
      <c r="S12" s="2">
        <f t="shared" si="1"/>
        <v>0</v>
      </c>
      <c r="T12" s="2">
        <f t="shared" si="2"/>
        <v>1250</v>
      </c>
      <c r="U12" s="11">
        <v>31141</v>
      </c>
      <c r="V12" s="2"/>
    </row>
    <row r="13" spans="3:22">
      <c r="D13" s="2">
        <v>4</v>
      </c>
      <c r="E13" s="2" t="s">
        <v>2037</v>
      </c>
      <c r="F13" s="2" t="s">
        <v>313</v>
      </c>
      <c r="G13" s="2" t="s">
        <v>28</v>
      </c>
      <c r="H13" s="2" t="s">
        <v>34</v>
      </c>
      <c r="I13" s="2" t="s">
        <v>29</v>
      </c>
      <c r="J13" s="2" t="s">
        <v>1520</v>
      </c>
      <c r="K13" s="2">
        <v>4500</v>
      </c>
      <c r="L13" s="2">
        <v>1500</v>
      </c>
      <c r="M13" s="2"/>
      <c r="N13" s="2"/>
      <c r="O13" s="18">
        <f t="shared" si="0"/>
        <v>6000</v>
      </c>
      <c r="P13" s="2" t="s">
        <v>1290</v>
      </c>
      <c r="Q13" s="2" t="s">
        <v>28</v>
      </c>
      <c r="R13" s="2">
        <f t="shared" si="1"/>
        <v>1500</v>
      </c>
      <c r="S13" s="2">
        <f t="shared" si="1"/>
        <v>0</v>
      </c>
      <c r="T13" s="2">
        <f t="shared" si="2"/>
        <v>1500</v>
      </c>
      <c r="U13" s="11">
        <v>31146</v>
      </c>
      <c r="V13" s="2"/>
    </row>
    <row r="14" spans="3:22">
      <c r="D14" s="2">
        <v>5</v>
      </c>
      <c r="E14" s="2" t="s">
        <v>2038</v>
      </c>
      <c r="F14" s="2" t="s">
        <v>963</v>
      </c>
      <c r="G14" s="2" t="s">
        <v>28</v>
      </c>
      <c r="H14" s="2" t="s">
        <v>1092</v>
      </c>
      <c r="I14" s="2" t="s">
        <v>29</v>
      </c>
      <c r="J14" s="2" t="s">
        <v>2039</v>
      </c>
      <c r="K14" s="2">
        <v>1500</v>
      </c>
      <c r="L14" s="2">
        <v>500</v>
      </c>
      <c r="M14" s="2"/>
      <c r="N14" s="2"/>
      <c r="O14" s="18">
        <f t="shared" si="0"/>
        <v>2000</v>
      </c>
      <c r="P14" s="2" t="s">
        <v>30</v>
      </c>
      <c r="Q14" s="2" t="s">
        <v>965</v>
      </c>
      <c r="R14" s="2">
        <f t="shared" si="1"/>
        <v>500</v>
      </c>
      <c r="S14" s="2">
        <f t="shared" si="1"/>
        <v>0</v>
      </c>
      <c r="T14" s="2">
        <f t="shared" si="2"/>
        <v>500</v>
      </c>
      <c r="U14" s="11">
        <v>31153</v>
      </c>
      <c r="V14" s="2"/>
    </row>
    <row r="15" spans="3:22">
      <c r="D15" s="2">
        <v>6</v>
      </c>
      <c r="E15" s="2" t="s">
        <v>2040</v>
      </c>
      <c r="F15" s="2" t="s">
        <v>2041</v>
      </c>
      <c r="G15" s="2" t="s">
        <v>28</v>
      </c>
      <c r="H15" s="2" t="s">
        <v>832</v>
      </c>
      <c r="I15" s="2" t="s">
        <v>29</v>
      </c>
      <c r="J15" s="2" t="s">
        <v>1520</v>
      </c>
      <c r="K15" s="2">
        <v>4800</v>
      </c>
      <c r="L15" s="2">
        <v>1600</v>
      </c>
      <c r="M15" s="2"/>
      <c r="N15" s="2"/>
      <c r="O15" s="18">
        <f t="shared" si="0"/>
        <v>6400</v>
      </c>
      <c r="P15" s="2" t="s">
        <v>55</v>
      </c>
      <c r="Q15" s="2" t="s">
        <v>28</v>
      </c>
      <c r="R15" s="2">
        <f t="shared" si="1"/>
        <v>1600</v>
      </c>
      <c r="S15" s="2">
        <f t="shared" si="1"/>
        <v>0</v>
      </c>
      <c r="T15" s="2">
        <f t="shared" si="2"/>
        <v>1600</v>
      </c>
      <c r="U15" s="11">
        <v>31166</v>
      </c>
      <c r="V15" s="2"/>
    </row>
    <row r="16" spans="3:22">
      <c r="D16" s="2">
        <v>7</v>
      </c>
      <c r="E16" s="2" t="s">
        <v>2042</v>
      </c>
      <c r="F16" s="2" t="s">
        <v>110</v>
      </c>
      <c r="G16" s="2" t="s">
        <v>28</v>
      </c>
      <c r="H16" s="2" t="s">
        <v>34</v>
      </c>
      <c r="I16" s="2" t="s">
        <v>29</v>
      </c>
      <c r="J16" s="2" t="s">
        <v>599</v>
      </c>
      <c r="K16" s="2">
        <v>9000</v>
      </c>
      <c r="L16" s="2">
        <v>3000</v>
      </c>
      <c r="M16" s="2"/>
      <c r="N16" s="2"/>
      <c r="O16" s="18">
        <f t="shared" si="0"/>
        <v>12000</v>
      </c>
      <c r="P16" s="2" t="s">
        <v>2043</v>
      </c>
      <c r="Q16" s="2" t="s">
        <v>384</v>
      </c>
      <c r="R16" s="2">
        <f t="shared" si="1"/>
        <v>3000</v>
      </c>
      <c r="S16" s="2">
        <f t="shared" si="1"/>
        <v>0</v>
      </c>
      <c r="T16" s="2">
        <f t="shared" si="2"/>
        <v>3000</v>
      </c>
      <c r="U16" s="11">
        <v>31191</v>
      </c>
      <c r="V16" s="2"/>
    </row>
    <row r="17" spans="4:22">
      <c r="D17" s="2">
        <v>8</v>
      </c>
      <c r="E17" s="2" t="s">
        <v>2044</v>
      </c>
      <c r="F17" s="2" t="s">
        <v>2045</v>
      </c>
      <c r="G17" s="2" t="s">
        <v>28</v>
      </c>
      <c r="H17" s="2" t="s">
        <v>34</v>
      </c>
      <c r="I17" s="2" t="s">
        <v>29</v>
      </c>
      <c r="J17" s="2" t="s">
        <v>599</v>
      </c>
      <c r="K17" s="2">
        <v>9000</v>
      </c>
      <c r="L17" s="2">
        <v>3000</v>
      </c>
      <c r="M17" s="2"/>
      <c r="N17" s="2"/>
      <c r="O17" s="18">
        <f t="shared" si="0"/>
        <v>12000</v>
      </c>
      <c r="P17" s="2" t="s">
        <v>931</v>
      </c>
      <c r="Q17" s="2" t="s">
        <v>361</v>
      </c>
      <c r="R17" s="2">
        <f t="shared" si="1"/>
        <v>3000</v>
      </c>
      <c r="S17" s="2">
        <f t="shared" si="1"/>
        <v>0</v>
      </c>
      <c r="T17" s="2">
        <f t="shared" si="2"/>
        <v>3000</v>
      </c>
      <c r="U17" s="11">
        <v>31191</v>
      </c>
      <c r="V17" s="2"/>
    </row>
    <row r="18" spans="4:22">
      <c r="D18" s="2">
        <v>9</v>
      </c>
      <c r="E18" s="2" t="s">
        <v>2046</v>
      </c>
      <c r="F18" s="2" t="s">
        <v>2047</v>
      </c>
      <c r="G18" s="2" t="s">
        <v>28</v>
      </c>
      <c r="H18" s="2" t="s">
        <v>34</v>
      </c>
      <c r="I18" s="2" t="s">
        <v>29</v>
      </c>
      <c r="J18" s="2" t="s">
        <v>599</v>
      </c>
      <c r="K18" s="2">
        <v>9000</v>
      </c>
      <c r="L18" s="2">
        <v>3000</v>
      </c>
      <c r="M18" s="2"/>
      <c r="N18" s="2"/>
      <c r="O18" s="18">
        <f t="shared" si="0"/>
        <v>12000</v>
      </c>
      <c r="P18" s="2" t="s">
        <v>1036</v>
      </c>
      <c r="Q18" s="2" t="s">
        <v>610</v>
      </c>
      <c r="R18" s="2">
        <f t="shared" si="1"/>
        <v>3000</v>
      </c>
      <c r="S18" s="2">
        <f t="shared" si="1"/>
        <v>0</v>
      </c>
      <c r="T18" s="2">
        <f t="shared" si="2"/>
        <v>3000</v>
      </c>
      <c r="U18" s="11">
        <v>31191</v>
      </c>
      <c r="V18" s="2"/>
    </row>
    <row r="19" spans="4:22">
      <c r="D19" s="2">
        <v>10</v>
      </c>
      <c r="E19" s="2" t="s">
        <v>2048</v>
      </c>
      <c r="F19" s="2" t="s">
        <v>313</v>
      </c>
      <c r="G19" s="2" t="s">
        <v>28</v>
      </c>
      <c r="H19" s="2" t="s">
        <v>34</v>
      </c>
      <c r="I19" s="2" t="s">
        <v>29</v>
      </c>
      <c r="J19" s="2" t="s">
        <v>1520</v>
      </c>
      <c r="K19" s="2">
        <v>4500</v>
      </c>
      <c r="L19" s="2">
        <v>1500</v>
      </c>
      <c r="M19" s="2"/>
      <c r="N19" s="2"/>
      <c r="O19" s="18">
        <f t="shared" si="0"/>
        <v>6000</v>
      </c>
      <c r="P19" s="2" t="s">
        <v>1290</v>
      </c>
      <c r="Q19" s="2" t="s">
        <v>28</v>
      </c>
      <c r="R19" s="2">
        <f t="shared" si="1"/>
        <v>1500</v>
      </c>
      <c r="S19" s="2">
        <f t="shared" si="1"/>
        <v>0</v>
      </c>
      <c r="T19" s="2">
        <f t="shared" si="2"/>
        <v>1500</v>
      </c>
      <c r="U19" s="11">
        <v>31194</v>
      </c>
      <c r="V19" s="2"/>
    </row>
    <row r="20" spans="4:22">
      <c r="D20" s="2">
        <v>11</v>
      </c>
      <c r="E20" s="2" t="s">
        <v>2049</v>
      </c>
      <c r="F20" s="2" t="s">
        <v>2050</v>
      </c>
      <c r="G20" s="2" t="s">
        <v>28</v>
      </c>
      <c r="H20" s="2" t="s">
        <v>34</v>
      </c>
      <c r="I20" s="2" t="s">
        <v>29</v>
      </c>
      <c r="J20" s="2" t="s">
        <v>120</v>
      </c>
      <c r="K20" s="2">
        <v>4650</v>
      </c>
      <c r="L20" s="2">
        <v>1550</v>
      </c>
      <c r="M20" s="2"/>
      <c r="N20" s="2"/>
      <c r="O20" s="18">
        <f t="shared" si="0"/>
        <v>6200</v>
      </c>
      <c r="P20" s="2" t="s">
        <v>86</v>
      </c>
      <c r="Q20" s="2" t="s">
        <v>51</v>
      </c>
      <c r="R20" s="2">
        <f t="shared" si="1"/>
        <v>1550</v>
      </c>
      <c r="S20" s="2">
        <f t="shared" si="1"/>
        <v>0</v>
      </c>
      <c r="T20" s="2">
        <f t="shared" si="2"/>
        <v>1550</v>
      </c>
      <c r="U20" s="11">
        <v>31194</v>
      </c>
      <c r="V20" s="2"/>
    </row>
    <row r="21" spans="4:22">
      <c r="D21" s="2">
        <v>12</v>
      </c>
      <c r="E21" s="2" t="s">
        <v>2051</v>
      </c>
      <c r="F21" s="2" t="s">
        <v>2052</v>
      </c>
      <c r="G21" s="2" t="s">
        <v>28</v>
      </c>
      <c r="H21" s="2" t="s">
        <v>34</v>
      </c>
      <c r="I21" s="2" t="s">
        <v>29</v>
      </c>
      <c r="J21" s="2" t="s">
        <v>599</v>
      </c>
      <c r="K21" s="2">
        <v>9000</v>
      </c>
      <c r="L21" s="2">
        <v>3000</v>
      </c>
      <c r="M21" s="2"/>
      <c r="N21" s="2"/>
      <c r="O21" s="18">
        <f t="shared" si="0"/>
        <v>12000</v>
      </c>
      <c r="P21" s="2" t="s">
        <v>2043</v>
      </c>
      <c r="Q21" s="2" t="s">
        <v>384</v>
      </c>
      <c r="R21" s="2">
        <f t="shared" si="1"/>
        <v>3000</v>
      </c>
      <c r="S21" s="2">
        <f t="shared" si="1"/>
        <v>0</v>
      </c>
      <c r="T21" s="2">
        <f t="shared" si="2"/>
        <v>3000</v>
      </c>
      <c r="U21" s="11">
        <v>31216</v>
      </c>
      <c r="V21" s="2"/>
    </row>
    <row r="22" spans="4:22">
      <c r="D22" s="2">
        <v>13</v>
      </c>
      <c r="E22" s="2" t="s">
        <v>2053</v>
      </c>
      <c r="F22" s="2" t="s">
        <v>89</v>
      </c>
      <c r="G22" s="2" t="s">
        <v>28</v>
      </c>
      <c r="H22" s="2" t="s">
        <v>34</v>
      </c>
      <c r="I22" s="2" t="s">
        <v>29</v>
      </c>
      <c r="J22" s="2" t="s">
        <v>1062</v>
      </c>
      <c r="K22" s="2">
        <v>5250</v>
      </c>
      <c r="L22" s="2">
        <v>1750</v>
      </c>
      <c r="M22" s="2"/>
      <c r="N22" s="2"/>
      <c r="O22" s="18">
        <f t="shared" si="0"/>
        <v>7000</v>
      </c>
      <c r="P22" s="2" t="s">
        <v>1036</v>
      </c>
      <c r="Q22" s="2" t="s">
        <v>2054</v>
      </c>
      <c r="R22" s="2">
        <f t="shared" si="1"/>
        <v>1750</v>
      </c>
      <c r="S22" s="2">
        <f t="shared" si="1"/>
        <v>0</v>
      </c>
      <c r="T22" s="2">
        <f t="shared" si="2"/>
        <v>1750</v>
      </c>
      <c r="U22" s="11">
        <v>31217</v>
      </c>
      <c r="V22" s="2"/>
    </row>
    <row r="23" spans="4:22">
      <c r="D23" s="2">
        <v>14</v>
      </c>
      <c r="E23" s="2" t="s">
        <v>2055</v>
      </c>
      <c r="F23" s="2" t="s">
        <v>1779</v>
      </c>
      <c r="G23" s="2" t="s">
        <v>28</v>
      </c>
      <c r="H23" s="2" t="s">
        <v>1025</v>
      </c>
      <c r="I23" s="2" t="s">
        <v>29</v>
      </c>
      <c r="J23" s="2" t="s">
        <v>120</v>
      </c>
      <c r="K23" s="2">
        <v>7500</v>
      </c>
      <c r="L23" s="2">
        <v>2500</v>
      </c>
      <c r="M23" s="2"/>
      <c r="N23" s="2"/>
      <c r="O23" s="18">
        <f t="shared" si="0"/>
        <v>10000</v>
      </c>
      <c r="P23" s="2" t="s">
        <v>86</v>
      </c>
      <c r="Q23" s="2" t="s">
        <v>365</v>
      </c>
      <c r="R23" s="2">
        <f t="shared" si="1"/>
        <v>2500</v>
      </c>
      <c r="S23" s="2">
        <f t="shared" si="1"/>
        <v>0</v>
      </c>
      <c r="T23" s="2">
        <f t="shared" si="2"/>
        <v>2500</v>
      </c>
      <c r="U23" s="11">
        <v>31222</v>
      </c>
      <c r="V23" s="2"/>
    </row>
    <row r="24" spans="4:22">
      <c r="D24" s="2">
        <v>15</v>
      </c>
      <c r="E24" s="2" t="s">
        <v>2056</v>
      </c>
      <c r="F24" s="2" t="s">
        <v>2057</v>
      </c>
      <c r="G24" s="2" t="s">
        <v>28</v>
      </c>
      <c r="H24" s="2" t="s">
        <v>1025</v>
      </c>
      <c r="I24" s="2" t="s">
        <v>39</v>
      </c>
      <c r="J24" s="2" t="s">
        <v>2058</v>
      </c>
      <c r="K24" s="2">
        <v>11250</v>
      </c>
      <c r="L24" s="2">
        <v>3750</v>
      </c>
      <c r="M24" s="2"/>
      <c r="N24" s="2"/>
      <c r="O24" s="18">
        <f t="shared" si="0"/>
        <v>15000</v>
      </c>
      <c r="P24" s="2" t="s">
        <v>199</v>
      </c>
      <c r="Q24" s="2" t="s">
        <v>1699</v>
      </c>
      <c r="R24" s="2">
        <f t="shared" si="1"/>
        <v>3750</v>
      </c>
      <c r="S24" s="2">
        <f t="shared" si="1"/>
        <v>0</v>
      </c>
      <c r="T24" s="2">
        <f t="shared" si="2"/>
        <v>3750</v>
      </c>
      <c r="U24" s="11">
        <v>31231</v>
      </c>
      <c r="V24" s="2"/>
    </row>
    <row r="25" spans="4:22">
      <c r="D25" s="2">
        <v>16</v>
      </c>
      <c r="E25" s="2" t="s">
        <v>2059</v>
      </c>
      <c r="F25" s="2" t="s">
        <v>89</v>
      </c>
      <c r="G25" s="2" t="s">
        <v>28</v>
      </c>
      <c r="H25" s="2" t="s">
        <v>34</v>
      </c>
      <c r="I25" s="2" t="s">
        <v>29</v>
      </c>
      <c r="J25" s="2" t="s">
        <v>45</v>
      </c>
      <c r="K25" s="2">
        <v>3750</v>
      </c>
      <c r="L25" s="2">
        <v>1250</v>
      </c>
      <c r="M25" s="2"/>
      <c r="N25" s="2"/>
      <c r="O25" s="18">
        <f t="shared" si="0"/>
        <v>5000</v>
      </c>
      <c r="P25" s="2" t="s">
        <v>1036</v>
      </c>
      <c r="Q25" s="2" t="s">
        <v>2054</v>
      </c>
      <c r="R25" s="2">
        <f t="shared" si="1"/>
        <v>1250</v>
      </c>
      <c r="S25" s="2">
        <f t="shared" si="1"/>
        <v>0</v>
      </c>
      <c r="T25" s="2">
        <f t="shared" si="2"/>
        <v>1250</v>
      </c>
      <c r="U25" s="11">
        <v>31239</v>
      </c>
      <c r="V25" s="2"/>
    </row>
    <row r="26" spans="4:22">
      <c r="D26" s="2">
        <v>17</v>
      </c>
      <c r="E26" s="2" t="s">
        <v>2060</v>
      </c>
      <c r="F26" s="2" t="s">
        <v>2061</v>
      </c>
      <c r="G26" s="2" t="s">
        <v>28</v>
      </c>
      <c r="H26" s="2" t="s">
        <v>1092</v>
      </c>
      <c r="I26" s="2" t="s">
        <v>29</v>
      </c>
      <c r="J26" s="2" t="s">
        <v>755</v>
      </c>
      <c r="K26" s="2">
        <v>16640</v>
      </c>
      <c r="L26" s="2">
        <v>4160</v>
      </c>
      <c r="M26" s="2"/>
      <c r="N26" s="2"/>
      <c r="O26" s="18">
        <f t="shared" si="0"/>
        <v>20800</v>
      </c>
      <c r="P26" s="2" t="s">
        <v>2032</v>
      </c>
      <c r="Q26" s="2" t="s">
        <v>384</v>
      </c>
      <c r="R26" s="2">
        <f t="shared" ref="R26:S77" si="3">L26</f>
        <v>4160</v>
      </c>
      <c r="S26" s="2">
        <f t="shared" si="3"/>
        <v>0</v>
      </c>
      <c r="T26" s="2">
        <f t="shared" si="2"/>
        <v>4160</v>
      </c>
      <c r="U26" s="11">
        <v>31243</v>
      </c>
      <c r="V26" s="2"/>
    </row>
    <row r="27" spans="4:22">
      <c r="D27" s="2">
        <v>18</v>
      </c>
      <c r="E27" s="2" t="s">
        <v>2062</v>
      </c>
      <c r="F27" s="2" t="s">
        <v>89</v>
      </c>
      <c r="G27" s="2" t="s">
        <v>28</v>
      </c>
      <c r="H27" s="2" t="s">
        <v>34</v>
      </c>
      <c r="I27" s="2" t="s">
        <v>29</v>
      </c>
      <c r="J27" s="2" t="s">
        <v>395</v>
      </c>
      <c r="K27" s="2">
        <v>7500</v>
      </c>
      <c r="L27" s="2">
        <v>2500</v>
      </c>
      <c r="M27" s="2"/>
      <c r="N27" s="2"/>
      <c r="O27" s="18">
        <f t="shared" si="0"/>
        <v>10000</v>
      </c>
      <c r="P27" s="2" t="s">
        <v>931</v>
      </c>
      <c r="Q27" s="2" t="s">
        <v>2063</v>
      </c>
      <c r="R27" s="2">
        <f t="shared" si="3"/>
        <v>2500</v>
      </c>
      <c r="S27" s="2">
        <f t="shared" si="3"/>
        <v>0</v>
      </c>
      <c r="T27" s="2">
        <f t="shared" si="2"/>
        <v>2500</v>
      </c>
      <c r="U27" s="11">
        <v>31247</v>
      </c>
      <c r="V27" s="2"/>
    </row>
    <row r="28" spans="4:22">
      <c r="D28" s="2">
        <v>19</v>
      </c>
      <c r="E28" s="2" t="s">
        <v>2064</v>
      </c>
      <c r="F28" s="2" t="s">
        <v>2065</v>
      </c>
      <c r="G28" s="2" t="s">
        <v>28</v>
      </c>
      <c r="H28" s="2" t="s">
        <v>1092</v>
      </c>
      <c r="I28" s="2" t="s">
        <v>29</v>
      </c>
      <c r="J28" s="2" t="s">
        <v>45</v>
      </c>
      <c r="K28" s="2">
        <v>10000</v>
      </c>
      <c r="L28" s="2">
        <v>3000</v>
      </c>
      <c r="M28" s="2"/>
      <c r="N28" s="2"/>
      <c r="O28" s="18">
        <f t="shared" si="0"/>
        <v>13000</v>
      </c>
      <c r="P28" s="2" t="s">
        <v>1036</v>
      </c>
      <c r="Q28" s="2" t="s">
        <v>306</v>
      </c>
      <c r="R28" s="2">
        <f t="shared" si="3"/>
        <v>3000</v>
      </c>
      <c r="S28" s="2">
        <f t="shared" si="3"/>
        <v>0</v>
      </c>
      <c r="T28" s="2">
        <f t="shared" si="2"/>
        <v>3000</v>
      </c>
      <c r="U28" s="11">
        <v>31247</v>
      </c>
      <c r="V28" s="2"/>
    </row>
    <row r="29" spans="4:22">
      <c r="D29" s="2">
        <v>20</v>
      </c>
      <c r="E29" s="2" t="s">
        <v>2066</v>
      </c>
      <c r="F29" s="2" t="s">
        <v>2067</v>
      </c>
      <c r="G29" s="2" t="s">
        <v>28</v>
      </c>
      <c r="H29" s="2" t="s">
        <v>1025</v>
      </c>
      <c r="I29" s="2" t="s">
        <v>29</v>
      </c>
      <c r="J29" s="2" t="s">
        <v>2058</v>
      </c>
      <c r="K29" s="2">
        <v>3000</v>
      </c>
      <c r="L29" s="2">
        <v>1000</v>
      </c>
      <c r="M29" s="2"/>
      <c r="N29" s="2"/>
      <c r="O29" s="18">
        <f t="shared" si="0"/>
        <v>4000</v>
      </c>
      <c r="P29" s="2" t="s">
        <v>86</v>
      </c>
      <c r="Q29" s="2" t="s">
        <v>2068</v>
      </c>
      <c r="R29" s="2">
        <f t="shared" si="3"/>
        <v>1000</v>
      </c>
      <c r="S29" s="2">
        <f t="shared" si="3"/>
        <v>0</v>
      </c>
      <c r="T29" s="2">
        <f t="shared" si="2"/>
        <v>1000</v>
      </c>
      <c r="U29" s="11">
        <v>31247</v>
      </c>
      <c r="V29" s="2"/>
    </row>
    <row r="30" spans="4:22">
      <c r="D30" s="2">
        <v>21</v>
      </c>
      <c r="E30" s="2" t="s">
        <v>2069</v>
      </c>
      <c r="F30" s="2" t="s">
        <v>2070</v>
      </c>
      <c r="G30" s="2" t="s">
        <v>28</v>
      </c>
      <c r="H30" s="2" t="s">
        <v>1025</v>
      </c>
      <c r="I30" s="2" t="s">
        <v>29</v>
      </c>
      <c r="J30" s="2" t="s">
        <v>45</v>
      </c>
      <c r="K30" s="2">
        <v>4500</v>
      </c>
      <c r="L30" s="2">
        <v>1500</v>
      </c>
      <c r="M30" s="2"/>
      <c r="N30" s="2"/>
      <c r="O30" s="18">
        <f t="shared" si="0"/>
        <v>6000</v>
      </c>
      <c r="P30" s="2" t="s">
        <v>1036</v>
      </c>
      <c r="Q30" s="2" t="s">
        <v>2071</v>
      </c>
      <c r="R30" s="2">
        <f t="shared" si="3"/>
        <v>1500</v>
      </c>
      <c r="S30" s="2">
        <f t="shared" si="3"/>
        <v>0</v>
      </c>
      <c r="T30" s="2">
        <f t="shared" si="2"/>
        <v>1500</v>
      </c>
      <c r="U30" s="11">
        <v>31258</v>
      </c>
      <c r="V30" s="2"/>
    </row>
    <row r="31" spans="4:22">
      <c r="D31" s="2">
        <v>22</v>
      </c>
      <c r="E31" s="2" t="s">
        <v>2072</v>
      </c>
      <c r="F31" s="2" t="s">
        <v>2073</v>
      </c>
      <c r="G31" s="2" t="s">
        <v>28</v>
      </c>
      <c r="H31" s="2" t="s">
        <v>1025</v>
      </c>
      <c r="I31" s="2" t="s">
        <v>29</v>
      </c>
      <c r="J31" s="2" t="s">
        <v>120</v>
      </c>
      <c r="K31" s="2">
        <v>3750</v>
      </c>
      <c r="L31" s="2">
        <v>1250</v>
      </c>
      <c r="M31" s="2"/>
      <c r="N31" s="2"/>
      <c r="O31" s="18">
        <f t="shared" si="0"/>
        <v>5000</v>
      </c>
      <c r="P31" s="2" t="s">
        <v>86</v>
      </c>
      <c r="Q31" s="2" t="s">
        <v>65</v>
      </c>
      <c r="R31" s="2">
        <f t="shared" si="3"/>
        <v>1250</v>
      </c>
      <c r="S31" s="2">
        <f t="shared" si="3"/>
        <v>0</v>
      </c>
      <c r="T31" s="2">
        <f t="shared" si="2"/>
        <v>1250</v>
      </c>
      <c r="U31" s="11">
        <v>31259</v>
      </c>
      <c r="V31" s="2"/>
    </row>
    <row r="32" spans="4:22">
      <c r="D32" s="2">
        <v>23</v>
      </c>
      <c r="E32" s="2" t="s">
        <v>2074</v>
      </c>
      <c r="F32" s="2" t="s">
        <v>2075</v>
      </c>
      <c r="G32" s="2" t="s">
        <v>28</v>
      </c>
      <c r="H32" s="2" t="s">
        <v>34</v>
      </c>
      <c r="I32" s="2" t="s">
        <v>29</v>
      </c>
      <c r="J32" s="2" t="s">
        <v>2076</v>
      </c>
      <c r="K32" s="2">
        <v>9000</v>
      </c>
      <c r="L32" s="2">
        <v>3000</v>
      </c>
      <c r="M32" s="2"/>
      <c r="N32" s="2"/>
      <c r="O32" s="18">
        <f t="shared" si="0"/>
        <v>12000</v>
      </c>
      <c r="P32" s="2" t="s">
        <v>199</v>
      </c>
      <c r="Q32" s="2" t="s">
        <v>65</v>
      </c>
      <c r="R32" s="2">
        <f t="shared" si="3"/>
        <v>3000</v>
      </c>
      <c r="S32" s="2">
        <f t="shared" si="3"/>
        <v>0</v>
      </c>
      <c r="T32" s="2">
        <f t="shared" si="2"/>
        <v>3000</v>
      </c>
      <c r="U32" s="11">
        <v>31285</v>
      </c>
      <c r="V32" s="2"/>
    </row>
    <row r="33" spans="4:22">
      <c r="D33" s="2">
        <v>24</v>
      </c>
      <c r="E33" s="2" t="s">
        <v>2077</v>
      </c>
      <c r="F33" s="2" t="s">
        <v>2078</v>
      </c>
      <c r="G33" s="2" t="s">
        <v>28</v>
      </c>
      <c r="H33" s="2" t="s">
        <v>34</v>
      </c>
      <c r="I33" s="2" t="s">
        <v>29</v>
      </c>
      <c r="J33" s="2" t="s">
        <v>45</v>
      </c>
      <c r="K33" s="2">
        <v>1125</v>
      </c>
      <c r="L33" s="2">
        <v>375</v>
      </c>
      <c r="M33" s="2"/>
      <c r="N33" s="2"/>
      <c r="O33" s="18">
        <f t="shared" si="0"/>
        <v>1500</v>
      </c>
      <c r="P33" s="2" t="s">
        <v>931</v>
      </c>
      <c r="Q33" s="2" t="s">
        <v>51</v>
      </c>
      <c r="R33" s="2">
        <f t="shared" si="3"/>
        <v>375</v>
      </c>
      <c r="S33" s="2">
        <f t="shared" si="3"/>
        <v>0</v>
      </c>
      <c r="T33" s="2">
        <f t="shared" si="2"/>
        <v>375</v>
      </c>
      <c r="U33" s="11">
        <v>31285</v>
      </c>
      <c r="V33" s="2"/>
    </row>
    <row r="34" spans="4:22">
      <c r="D34" s="2">
        <v>25</v>
      </c>
      <c r="E34" s="2" t="s">
        <v>2079</v>
      </c>
      <c r="F34" s="2" t="s">
        <v>1249</v>
      </c>
      <c r="G34" s="2" t="s">
        <v>28</v>
      </c>
      <c r="H34" s="2" t="s">
        <v>34</v>
      </c>
      <c r="I34" s="2" t="s">
        <v>29</v>
      </c>
      <c r="J34" s="2" t="s">
        <v>395</v>
      </c>
      <c r="K34" s="2">
        <v>7500</v>
      </c>
      <c r="L34" s="2">
        <v>2500</v>
      </c>
      <c r="M34" s="2"/>
      <c r="N34" s="2"/>
      <c r="O34" s="18">
        <f t="shared" si="0"/>
        <v>10000</v>
      </c>
      <c r="P34" s="2" t="s">
        <v>931</v>
      </c>
      <c r="Q34" s="2" t="s">
        <v>1251</v>
      </c>
      <c r="R34" s="2">
        <f t="shared" si="3"/>
        <v>2500</v>
      </c>
      <c r="S34" s="2">
        <f t="shared" si="3"/>
        <v>0</v>
      </c>
      <c r="T34" s="2">
        <f t="shared" si="2"/>
        <v>2500</v>
      </c>
      <c r="U34" s="11">
        <v>31285</v>
      </c>
      <c r="V34" s="2"/>
    </row>
    <row r="35" spans="4:22">
      <c r="D35" s="2">
        <v>26</v>
      </c>
      <c r="E35" s="2" t="s">
        <v>2080</v>
      </c>
      <c r="F35" s="2" t="s">
        <v>89</v>
      </c>
      <c r="G35" s="2" t="s">
        <v>28</v>
      </c>
      <c r="H35" s="2" t="s">
        <v>1025</v>
      </c>
      <c r="I35" s="2" t="s">
        <v>29</v>
      </c>
      <c r="J35" s="2" t="s">
        <v>120</v>
      </c>
      <c r="K35" s="2">
        <v>5250</v>
      </c>
      <c r="L35" s="2">
        <v>1750</v>
      </c>
      <c r="M35" s="2"/>
      <c r="N35" s="2"/>
      <c r="O35" s="18">
        <f t="shared" si="0"/>
        <v>7000</v>
      </c>
      <c r="P35" s="2" t="s">
        <v>931</v>
      </c>
      <c r="Q35" s="2" t="s">
        <v>2063</v>
      </c>
      <c r="R35" s="2">
        <f t="shared" si="3"/>
        <v>1750</v>
      </c>
      <c r="S35" s="2">
        <f t="shared" si="3"/>
        <v>0</v>
      </c>
      <c r="T35" s="2">
        <f t="shared" si="2"/>
        <v>1750</v>
      </c>
      <c r="U35" s="11">
        <v>31285</v>
      </c>
      <c r="V35" s="2"/>
    </row>
    <row r="36" spans="4:22">
      <c r="D36" s="2">
        <v>27</v>
      </c>
      <c r="E36" s="2" t="s">
        <v>2081</v>
      </c>
      <c r="F36" s="2" t="s">
        <v>2082</v>
      </c>
      <c r="G36" s="2" t="s">
        <v>28</v>
      </c>
      <c r="H36" s="2" t="s">
        <v>1092</v>
      </c>
      <c r="I36" s="2" t="s">
        <v>39</v>
      </c>
      <c r="J36" s="2" t="s">
        <v>45</v>
      </c>
      <c r="K36" s="2">
        <v>1500</v>
      </c>
      <c r="L36" s="2">
        <v>500</v>
      </c>
      <c r="M36" s="2"/>
      <c r="N36" s="2"/>
      <c r="O36" s="18">
        <f t="shared" si="0"/>
        <v>2000</v>
      </c>
      <c r="P36" s="2" t="s">
        <v>2083</v>
      </c>
      <c r="Q36" s="2" t="s">
        <v>51</v>
      </c>
      <c r="R36" s="2">
        <f t="shared" si="3"/>
        <v>500</v>
      </c>
      <c r="S36" s="2">
        <f t="shared" si="3"/>
        <v>0</v>
      </c>
      <c r="T36" s="2">
        <f t="shared" si="2"/>
        <v>500</v>
      </c>
      <c r="U36" s="11">
        <v>31285</v>
      </c>
      <c r="V36" s="2"/>
    </row>
    <row r="37" spans="4:22">
      <c r="D37" s="2">
        <v>28</v>
      </c>
      <c r="E37" s="2" t="s">
        <v>2084</v>
      </c>
      <c r="F37" s="2" t="s">
        <v>2085</v>
      </c>
      <c r="G37" s="2" t="s">
        <v>28</v>
      </c>
      <c r="H37" s="2" t="s">
        <v>34</v>
      </c>
      <c r="I37" s="2" t="s">
        <v>29</v>
      </c>
      <c r="J37" s="2" t="s">
        <v>160</v>
      </c>
      <c r="K37" s="2">
        <v>7500</v>
      </c>
      <c r="L37" s="2">
        <v>2500</v>
      </c>
      <c r="M37" s="2"/>
      <c r="N37" s="2"/>
      <c r="O37" s="18">
        <f t="shared" si="0"/>
        <v>10000</v>
      </c>
      <c r="P37" s="2" t="s">
        <v>931</v>
      </c>
      <c r="Q37" s="2" t="s">
        <v>2063</v>
      </c>
      <c r="R37" s="2">
        <f t="shared" si="3"/>
        <v>2500</v>
      </c>
      <c r="S37" s="2">
        <f t="shared" si="3"/>
        <v>0</v>
      </c>
      <c r="T37" s="2">
        <f t="shared" si="2"/>
        <v>2500</v>
      </c>
      <c r="U37" s="11">
        <v>31320</v>
      </c>
      <c r="V37" s="2"/>
    </row>
    <row r="38" spans="4:22">
      <c r="D38" s="2">
        <v>29</v>
      </c>
      <c r="E38" s="2" t="s">
        <v>2086</v>
      </c>
      <c r="F38" s="2" t="s">
        <v>2000</v>
      </c>
      <c r="G38" s="2" t="s">
        <v>28</v>
      </c>
      <c r="H38" s="2" t="s">
        <v>34</v>
      </c>
      <c r="I38" s="2" t="s">
        <v>29</v>
      </c>
      <c r="J38" s="2" t="s">
        <v>45</v>
      </c>
      <c r="K38" s="2">
        <v>4500</v>
      </c>
      <c r="L38" s="2">
        <v>1500</v>
      </c>
      <c r="M38" s="2"/>
      <c r="N38" s="2"/>
      <c r="O38" s="18">
        <f t="shared" si="0"/>
        <v>6000</v>
      </c>
      <c r="P38" s="2" t="s">
        <v>931</v>
      </c>
      <c r="Q38" s="2" t="s">
        <v>2087</v>
      </c>
      <c r="R38" s="2">
        <f t="shared" si="3"/>
        <v>1500</v>
      </c>
      <c r="S38" s="2">
        <f t="shared" si="3"/>
        <v>0</v>
      </c>
      <c r="T38" s="2">
        <f t="shared" si="2"/>
        <v>1500</v>
      </c>
      <c r="U38" s="11">
        <v>31320</v>
      </c>
      <c r="V38" s="2"/>
    </row>
    <row r="39" spans="4:22">
      <c r="D39" s="2">
        <v>30</v>
      </c>
      <c r="E39" s="2" t="s">
        <v>2088</v>
      </c>
      <c r="F39" s="2" t="s">
        <v>2089</v>
      </c>
      <c r="G39" s="2" t="s">
        <v>28</v>
      </c>
      <c r="H39" s="2" t="s">
        <v>34</v>
      </c>
      <c r="I39" s="2" t="s">
        <v>29</v>
      </c>
      <c r="J39" s="2" t="s">
        <v>755</v>
      </c>
      <c r="K39" s="2">
        <v>18000</v>
      </c>
      <c r="L39" s="2">
        <v>4800</v>
      </c>
      <c r="M39" s="2"/>
      <c r="N39" s="2"/>
      <c r="O39" s="18">
        <f t="shared" si="0"/>
        <v>22800</v>
      </c>
      <c r="P39" s="2" t="s">
        <v>931</v>
      </c>
      <c r="Q39" s="2" t="s">
        <v>280</v>
      </c>
      <c r="R39" s="2">
        <f t="shared" si="3"/>
        <v>4800</v>
      </c>
      <c r="S39" s="2">
        <f t="shared" si="3"/>
        <v>0</v>
      </c>
      <c r="T39" s="2">
        <f t="shared" si="2"/>
        <v>4800</v>
      </c>
      <c r="U39" s="11">
        <v>31329</v>
      </c>
      <c r="V39" s="2"/>
    </row>
    <row r="40" spans="4:22">
      <c r="D40" s="2">
        <v>31</v>
      </c>
      <c r="E40" s="2" t="s">
        <v>2090</v>
      </c>
      <c r="F40" s="2" t="s">
        <v>768</v>
      </c>
      <c r="G40" s="2" t="s">
        <v>28</v>
      </c>
      <c r="H40" s="2" t="s">
        <v>34</v>
      </c>
      <c r="I40" s="2" t="s">
        <v>29</v>
      </c>
      <c r="J40" s="2" t="s">
        <v>755</v>
      </c>
      <c r="K40" s="2">
        <v>18000</v>
      </c>
      <c r="L40" s="2">
        <v>4800</v>
      </c>
      <c r="M40" s="2"/>
      <c r="N40" s="2"/>
      <c r="O40" s="18">
        <f t="shared" si="0"/>
        <v>22800</v>
      </c>
      <c r="P40" s="2" t="s">
        <v>931</v>
      </c>
      <c r="Q40" s="2" t="s">
        <v>280</v>
      </c>
      <c r="R40" s="2">
        <f t="shared" si="3"/>
        <v>4800</v>
      </c>
      <c r="S40" s="2">
        <f t="shared" si="3"/>
        <v>0</v>
      </c>
      <c r="T40" s="2">
        <f t="shared" si="2"/>
        <v>4800</v>
      </c>
      <c r="U40" s="11">
        <v>31329</v>
      </c>
      <c r="V40" s="2"/>
    </row>
    <row r="41" spans="4:22">
      <c r="D41" s="2">
        <v>32</v>
      </c>
      <c r="E41" s="2" t="s">
        <v>2091</v>
      </c>
      <c r="F41" s="2" t="s">
        <v>2092</v>
      </c>
      <c r="G41" s="2" t="s">
        <v>28</v>
      </c>
      <c r="H41" s="2" t="s">
        <v>1102</v>
      </c>
      <c r="I41" s="2" t="s">
        <v>29</v>
      </c>
      <c r="J41" s="2" t="s">
        <v>2058</v>
      </c>
      <c r="K41" s="2">
        <v>11250</v>
      </c>
      <c r="L41" s="2">
        <v>3750</v>
      </c>
      <c r="M41" s="2"/>
      <c r="N41" s="2"/>
      <c r="O41" s="18">
        <f t="shared" si="0"/>
        <v>15000</v>
      </c>
      <c r="P41" s="2" t="s">
        <v>263</v>
      </c>
      <c r="Q41" s="2" t="s">
        <v>217</v>
      </c>
      <c r="R41" s="2">
        <f t="shared" si="3"/>
        <v>3750</v>
      </c>
      <c r="S41" s="2">
        <f t="shared" si="3"/>
        <v>0</v>
      </c>
      <c r="T41" s="2">
        <f t="shared" si="2"/>
        <v>3750</v>
      </c>
      <c r="U41" s="11">
        <v>31329</v>
      </c>
      <c r="V41" s="2"/>
    </row>
    <row r="42" spans="4:22">
      <c r="D42" s="2">
        <v>33</v>
      </c>
      <c r="E42" s="2" t="s">
        <v>2093</v>
      </c>
      <c r="F42" s="2" t="s">
        <v>1516</v>
      </c>
      <c r="G42" s="2" t="s">
        <v>28</v>
      </c>
      <c r="H42" s="2" t="s">
        <v>1068</v>
      </c>
      <c r="I42" s="2" t="s">
        <v>29</v>
      </c>
      <c r="J42" s="2" t="s">
        <v>1869</v>
      </c>
      <c r="K42" s="2">
        <v>11250</v>
      </c>
      <c r="L42" s="2">
        <v>3750</v>
      </c>
      <c r="M42" s="2"/>
      <c r="N42" s="2"/>
      <c r="O42" s="18">
        <f t="shared" si="0"/>
        <v>15000</v>
      </c>
      <c r="P42" s="2" t="s">
        <v>199</v>
      </c>
      <c r="Q42" s="2" t="s">
        <v>1699</v>
      </c>
      <c r="R42" s="2">
        <f t="shared" si="3"/>
        <v>3750</v>
      </c>
      <c r="S42" s="2">
        <f t="shared" si="3"/>
        <v>0</v>
      </c>
      <c r="T42" s="2">
        <f t="shared" si="2"/>
        <v>3750</v>
      </c>
      <c r="U42" s="11">
        <v>31329</v>
      </c>
      <c r="V42" s="2"/>
    </row>
    <row r="43" spans="4:22">
      <c r="D43" s="2">
        <v>34</v>
      </c>
      <c r="E43" s="2" t="s">
        <v>2094</v>
      </c>
      <c r="F43" s="2" t="s">
        <v>2004</v>
      </c>
      <c r="G43" s="2" t="s">
        <v>28</v>
      </c>
      <c r="H43" s="2" t="s">
        <v>1068</v>
      </c>
      <c r="I43" s="2" t="s">
        <v>29</v>
      </c>
      <c r="J43" s="2" t="s">
        <v>1467</v>
      </c>
      <c r="K43" s="2">
        <v>3750</v>
      </c>
      <c r="L43" s="2">
        <v>1250</v>
      </c>
      <c r="M43" s="2"/>
      <c r="N43" s="2"/>
      <c r="O43" s="18">
        <f t="shared" si="0"/>
        <v>5000</v>
      </c>
      <c r="P43" s="2" t="s">
        <v>86</v>
      </c>
      <c r="Q43" s="2" t="s">
        <v>941</v>
      </c>
      <c r="R43" s="2">
        <f t="shared" si="3"/>
        <v>1250</v>
      </c>
      <c r="S43" s="2">
        <f t="shared" si="3"/>
        <v>0</v>
      </c>
      <c r="T43" s="2">
        <f t="shared" si="2"/>
        <v>1250</v>
      </c>
      <c r="U43" s="11">
        <v>31350</v>
      </c>
      <c r="V43" s="2"/>
    </row>
    <row r="44" spans="4:22">
      <c r="D44" s="2">
        <v>35</v>
      </c>
      <c r="E44" s="2" t="s">
        <v>2095</v>
      </c>
      <c r="F44" s="2" t="s">
        <v>2096</v>
      </c>
      <c r="G44" s="2" t="s">
        <v>28</v>
      </c>
      <c r="H44" s="2" t="s">
        <v>1092</v>
      </c>
      <c r="I44" s="2" t="s">
        <v>29</v>
      </c>
      <c r="J44" s="2" t="s">
        <v>120</v>
      </c>
      <c r="K44" s="2">
        <v>3750</v>
      </c>
      <c r="L44" s="2">
        <v>1250</v>
      </c>
      <c r="M44" s="2"/>
      <c r="N44" s="2"/>
      <c r="O44" s="18">
        <f t="shared" si="0"/>
        <v>5000</v>
      </c>
      <c r="P44" s="2" t="s">
        <v>86</v>
      </c>
      <c r="Q44" s="2" t="s">
        <v>796</v>
      </c>
      <c r="R44" s="2">
        <f t="shared" si="3"/>
        <v>1250</v>
      </c>
      <c r="S44" s="2">
        <f t="shared" si="3"/>
        <v>0</v>
      </c>
      <c r="T44" s="2">
        <f t="shared" si="2"/>
        <v>1250</v>
      </c>
      <c r="U44" s="11">
        <v>31350</v>
      </c>
      <c r="V44" s="2"/>
    </row>
    <row r="45" spans="4:22">
      <c r="D45" s="2">
        <v>36</v>
      </c>
      <c r="E45" s="2" t="s">
        <v>2097</v>
      </c>
      <c r="F45" s="2" t="s">
        <v>2098</v>
      </c>
      <c r="G45" s="2" t="s">
        <v>28</v>
      </c>
      <c r="H45" s="2" t="s">
        <v>34</v>
      </c>
      <c r="I45" s="2" t="s">
        <v>29</v>
      </c>
      <c r="J45" s="2" t="s">
        <v>45</v>
      </c>
      <c r="K45" s="2">
        <v>4500</v>
      </c>
      <c r="L45" s="2">
        <v>1500</v>
      </c>
      <c r="M45" s="2"/>
      <c r="N45" s="2"/>
      <c r="O45" s="18">
        <f t="shared" si="0"/>
        <v>6000</v>
      </c>
      <c r="P45" s="2" t="s">
        <v>906</v>
      </c>
      <c r="Q45" s="2" t="s">
        <v>2099</v>
      </c>
      <c r="R45" s="2">
        <f t="shared" si="3"/>
        <v>1500</v>
      </c>
      <c r="S45" s="2">
        <f t="shared" si="3"/>
        <v>0</v>
      </c>
      <c r="T45" s="2">
        <f t="shared" si="2"/>
        <v>1500</v>
      </c>
      <c r="U45" s="11">
        <v>31350</v>
      </c>
      <c r="V45" s="2"/>
    </row>
    <row r="46" spans="4:22">
      <c r="D46" s="2">
        <v>37</v>
      </c>
      <c r="E46" s="2" t="s">
        <v>2100</v>
      </c>
      <c r="F46" s="2" t="s">
        <v>2025</v>
      </c>
      <c r="G46" s="2" t="s">
        <v>28</v>
      </c>
      <c r="H46" s="2" t="s">
        <v>1025</v>
      </c>
      <c r="I46" s="2" t="s">
        <v>29</v>
      </c>
      <c r="J46" s="2" t="s">
        <v>2101</v>
      </c>
      <c r="K46" s="2">
        <v>9000</v>
      </c>
      <c r="L46" s="2">
        <v>3000</v>
      </c>
      <c r="M46" s="2"/>
      <c r="N46" s="2"/>
      <c r="O46" s="18">
        <f t="shared" si="0"/>
        <v>12000</v>
      </c>
      <c r="P46" s="2" t="s">
        <v>104</v>
      </c>
      <c r="Q46" s="2" t="s">
        <v>384</v>
      </c>
      <c r="R46" s="2">
        <f t="shared" si="3"/>
        <v>3000</v>
      </c>
      <c r="S46" s="2">
        <f t="shared" si="3"/>
        <v>0</v>
      </c>
      <c r="T46" s="2">
        <f t="shared" si="2"/>
        <v>3000</v>
      </c>
      <c r="U46" s="11">
        <v>31358</v>
      </c>
      <c r="V46" s="2"/>
    </row>
    <row r="47" spans="4:22">
      <c r="D47" s="2">
        <v>38</v>
      </c>
      <c r="E47" s="2" t="s">
        <v>2102</v>
      </c>
      <c r="F47" s="2" t="s">
        <v>89</v>
      </c>
      <c r="G47" s="2" t="s">
        <v>28</v>
      </c>
      <c r="H47" s="2" t="s">
        <v>34</v>
      </c>
      <c r="I47" s="2" t="s">
        <v>29</v>
      </c>
      <c r="J47" s="2" t="s">
        <v>120</v>
      </c>
      <c r="K47" s="2">
        <v>7500</v>
      </c>
      <c r="L47" s="2">
        <v>2500</v>
      </c>
      <c r="M47" s="2"/>
      <c r="N47" s="2"/>
      <c r="O47" s="18">
        <f t="shared" si="0"/>
        <v>10000</v>
      </c>
      <c r="P47" s="2" t="s">
        <v>906</v>
      </c>
      <c r="Q47" s="2" t="s">
        <v>28</v>
      </c>
      <c r="R47" s="2">
        <f t="shared" si="3"/>
        <v>2500</v>
      </c>
      <c r="S47" s="2">
        <f t="shared" si="3"/>
        <v>0</v>
      </c>
      <c r="T47" s="2">
        <f t="shared" si="2"/>
        <v>2500</v>
      </c>
      <c r="U47" s="11">
        <v>31391</v>
      </c>
      <c r="V47" s="2"/>
    </row>
    <row r="48" spans="4:22">
      <c r="D48" s="2">
        <v>39</v>
      </c>
      <c r="E48" s="2" t="s">
        <v>2103</v>
      </c>
      <c r="F48" s="2" t="s">
        <v>89</v>
      </c>
      <c r="G48" s="2" t="s">
        <v>28</v>
      </c>
      <c r="H48" s="2" t="s">
        <v>34</v>
      </c>
      <c r="I48" s="2" t="s">
        <v>29</v>
      </c>
      <c r="J48" s="2" t="s">
        <v>160</v>
      </c>
      <c r="K48" s="2">
        <v>7500</v>
      </c>
      <c r="L48" s="2">
        <v>2500</v>
      </c>
      <c r="M48" s="2"/>
      <c r="N48" s="2"/>
      <c r="O48" s="18">
        <f t="shared" si="0"/>
        <v>10000</v>
      </c>
      <c r="P48" s="2" t="s">
        <v>1036</v>
      </c>
      <c r="Q48" s="2" t="s">
        <v>2054</v>
      </c>
      <c r="R48" s="2">
        <f t="shared" si="3"/>
        <v>2500</v>
      </c>
      <c r="S48" s="2">
        <f t="shared" si="3"/>
        <v>0</v>
      </c>
      <c r="T48" s="2">
        <f t="shared" si="2"/>
        <v>2500</v>
      </c>
      <c r="U48" s="11">
        <v>31391</v>
      </c>
      <c r="V48" s="2"/>
    </row>
    <row r="49" spans="4:22">
      <c r="D49" s="2">
        <v>40</v>
      </c>
      <c r="E49" s="2" t="s">
        <v>2104</v>
      </c>
      <c r="F49" s="2" t="s">
        <v>89</v>
      </c>
      <c r="G49" s="2" t="s">
        <v>28</v>
      </c>
      <c r="H49" s="2" t="s">
        <v>34</v>
      </c>
      <c r="I49" s="2" t="s">
        <v>29</v>
      </c>
      <c r="J49" s="2" t="s">
        <v>45</v>
      </c>
      <c r="K49" s="2">
        <v>7500</v>
      </c>
      <c r="L49" s="2">
        <v>2500</v>
      </c>
      <c r="M49" s="2"/>
      <c r="N49" s="2"/>
      <c r="O49" s="18">
        <f t="shared" si="0"/>
        <v>10000</v>
      </c>
      <c r="P49" s="2" t="s">
        <v>906</v>
      </c>
      <c r="Q49" s="2" t="s">
        <v>28</v>
      </c>
      <c r="R49" s="2">
        <f t="shared" si="3"/>
        <v>2500</v>
      </c>
      <c r="S49" s="2">
        <f t="shared" si="3"/>
        <v>0</v>
      </c>
      <c r="T49" s="2">
        <f t="shared" si="2"/>
        <v>2500</v>
      </c>
      <c r="U49" s="11">
        <v>31391</v>
      </c>
      <c r="V49" s="2"/>
    </row>
    <row r="50" spans="4:22">
      <c r="D50" s="2">
        <v>41</v>
      </c>
      <c r="E50" s="2" t="s">
        <v>2105</v>
      </c>
      <c r="F50" s="2" t="s">
        <v>2106</v>
      </c>
      <c r="G50" s="2" t="s">
        <v>28</v>
      </c>
      <c r="H50" s="2" t="s">
        <v>34</v>
      </c>
      <c r="I50" s="2" t="s">
        <v>29</v>
      </c>
      <c r="J50" s="2" t="s">
        <v>160</v>
      </c>
      <c r="K50" s="2">
        <v>9000</v>
      </c>
      <c r="L50" s="2">
        <v>3000</v>
      </c>
      <c r="M50" s="2"/>
      <c r="N50" s="2"/>
      <c r="O50" s="18">
        <f t="shared" si="0"/>
        <v>12000</v>
      </c>
      <c r="P50" s="2" t="s">
        <v>906</v>
      </c>
      <c r="Q50" s="2" t="s">
        <v>2107</v>
      </c>
      <c r="R50" s="2">
        <f t="shared" si="3"/>
        <v>3000</v>
      </c>
      <c r="S50" s="2">
        <f t="shared" si="3"/>
        <v>0</v>
      </c>
      <c r="T50" s="2">
        <f t="shared" si="2"/>
        <v>3000</v>
      </c>
      <c r="U50" s="11">
        <v>42351</v>
      </c>
      <c r="V50" s="2"/>
    </row>
    <row r="51" spans="4:22">
      <c r="D51" s="2">
        <v>42</v>
      </c>
      <c r="E51" s="2" t="s">
        <v>2108</v>
      </c>
      <c r="F51" s="2" t="s">
        <v>2109</v>
      </c>
      <c r="G51" s="2" t="s">
        <v>28</v>
      </c>
      <c r="H51" s="2" t="s">
        <v>34</v>
      </c>
      <c r="I51" s="2" t="s">
        <v>29</v>
      </c>
      <c r="J51" s="2" t="s">
        <v>755</v>
      </c>
      <c r="K51" s="2">
        <v>15200</v>
      </c>
      <c r="L51" s="2">
        <v>4600</v>
      </c>
      <c r="M51" s="2"/>
      <c r="N51" s="2"/>
      <c r="O51" s="18">
        <f t="shared" si="0"/>
        <v>19800</v>
      </c>
      <c r="P51" s="2" t="s">
        <v>2110</v>
      </c>
      <c r="Q51" s="2" t="s">
        <v>28</v>
      </c>
      <c r="R51" s="2">
        <f t="shared" si="3"/>
        <v>4600</v>
      </c>
      <c r="S51" s="2">
        <f t="shared" si="3"/>
        <v>0</v>
      </c>
      <c r="T51" s="2">
        <f t="shared" si="2"/>
        <v>4600</v>
      </c>
      <c r="U51" s="11">
        <v>31394</v>
      </c>
      <c r="V51" s="2"/>
    </row>
    <row r="52" spans="4:22">
      <c r="D52" s="2">
        <v>43</v>
      </c>
      <c r="E52" s="2" t="s">
        <v>2111</v>
      </c>
      <c r="F52" s="2" t="s">
        <v>89</v>
      </c>
      <c r="G52" s="2" t="s">
        <v>28</v>
      </c>
      <c r="H52" s="2" t="s">
        <v>34</v>
      </c>
      <c r="I52" s="2" t="s">
        <v>29</v>
      </c>
      <c r="J52" s="2" t="s">
        <v>120</v>
      </c>
      <c r="K52" s="2">
        <v>7500</v>
      </c>
      <c r="L52" s="2">
        <v>2500</v>
      </c>
      <c r="M52" s="2"/>
      <c r="N52" s="2"/>
      <c r="O52" s="18">
        <f t="shared" si="0"/>
        <v>10000</v>
      </c>
      <c r="P52" s="2" t="s">
        <v>1036</v>
      </c>
      <c r="Q52" s="2" t="s">
        <v>2054</v>
      </c>
      <c r="R52" s="2">
        <f t="shared" si="3"/>
        <v>2500</v>
      </c>
      <c r="S52" s="2">
        <f t="shared" si="3"/>
        <v>0</v>
      </c>
      <c r="T52" s="2">
        <f t="shared" si="2"/>
        <v>2500</v>
      </c>
      <c r="U52" s="11">
        <v>31399</v>
      </c>
      <c r="V52" s="2"/>
    </row>
    <row r="53" spans="4:22">
      <c r="D53" s="2">
        <v>44</v>
      </c>
      <c r="E53" s="2" t="s">
        <v>2112</v>
      </c>
      <c r="F53" s="2" t="s">
        <v>2113</v>
      </c>
      <c r="G53" s="2" t="s">
        <v>28</v>
      </c>
      <c r="H53" s="2" t="s">
        <v>240</v>
      </c>
      <c r="I53" s="2" t="s">
        <v>29</v>
      </c>
      <c r="J53" s="2" t="s">
        <v>1487</v>
      </c>
      <c r="K53" s="2">
        <v>9000</v>
      </c>
      <c r="L53" s="2">
        <v>3000</v>
      </c>
      <c r="M53" s="2"/>
      <c r="N53" s="2"/>
      <c r="O53" s="18">
        <f t="shared" si="0"/>
        <v>12000</v>
      </c>
      <c r="P53" s="2" t="s">
        <v>2114</v>
      </c>
      <c r="Q53" s="2" t="s">
        <v>28</v>
      </c>
      <c r="R53" s="2">
        <f t="shared" si="3"/>
        <v>3000</v>
      </c>
      <c r="S53" s="2">
        <f t="shared" si="3"/>
        <v>0</v>
      </c>
      <c r="T53" s="2">
        <f t="shared" si="2"/>
        <v>3000</v>
      </c>
      <c r="U53" s="11">
        <v>31422</v>
      </c>
      <c r="V53" s="2"/>
    </row>
    <row r="54" spans="4:22">
      <c r="D54" s="2">
        <v>45</v>
      </c>
      <c r="E54" s="2" t="s">
        <v>212</v>
      </c>
      <c r="F54" s="2" t="s">
        <v>2115</v>
      </c>
      <c r="G54" s="2" t="s">
        <v>28</v>
      </c>
      <c r="H54" s="2" t="s">
        <v>34</v>
      </c>
      <c r="I54" s="2" t="s">
        <v>29</v>
      </c>
      <c r="J54" s="2" t="s">
        <v>755</v>
      </c>
      <c r="K54" s="2">
        <v>17000</v>
      </c>
      <c r="L54" s="2">
        <v>455</v>
      </c>
      <c r="M54" s="2"/>
      <c r="N54" s="2"/>
      <c r="O54" s="18">
        <f t="shared" si="0"/>
        <v>17455</v>
      </c>
      <c r="P54" s="2" t="s">
        <v>104</v>
      </c>
      <c r="Q54" s="2" t="s">
        <v>245</v>
      </c>
      <c r="R54" s="2">
        <f t="shared" si="3"/>
        <v>455</v>
      </c>
      <c r="S54" s="2">
        <f t="shared" si="3"/>
        <v>0</v>
      </c>
      <c r="T54" s="2">
        <f t="shared" si="2"/>
        <v>455</v>
      </c>
      <c r="U54" s="11">
        <v>31427</v>
      </c>
      <c r="V54" s="2"/>
    </row>
    <row r="55" spans="4:22">
      <c r="D55" s="2">
        <v>46</v>
      </c>
      <c r="E55" s="2" t="s">
        <v>2116</v>
      </c>
      <c r="F55" s="2" t="s">
        <v>2117</v>
      </c>
      <c r="G55" s="2" t="s">
        <v>28</v>
      </c>
      <c r="H55" s="2" t="s">
        <v>1092</v>
      </c>
      <c r="I55" s="2" t="s">
        <v>29</v>
      </c>
      <c r="J55" s="2" t="s">
        <v>120</v>
      </c>
      <c r="K55" s="2">
        <v>6000</v>
      </c>
      <c r="L55" s="2">
        <v>2000</v>
      </c>
      <c r="M55" s="2"/>
      <c r="N55" s="2"/>
      <c r="O55" s="18">
        <f t="shared" si="0"/>
        <v>8000</v>
      </c>
      <c r="P55" s="2" t="s">
        <v>30</v>
      </c>
      <c r="Q55" s="2" t="s">
        <v>1164</v>
      </c>
      <c r="R55" s="2">
        <f t="shared" si="3"/>
        <v>2000</v>
      </c>
      <c r="S55" s="2">
        <f t="shared" si="3"/>
        <v>0</v>
      </c>
      <c r="T55" s="2">
        <f t="shared" si="2"/>
        <v>2000</v>
      </c>
      <c r="U55" s="11">
        <v>31432</v>
      </c>
      <c r="V55" s="2"/>
    </row>
    <row r="56" spans="4:22">
      <c r="D56" s="2">
        <v>47</v>
      </c>
      <c r="E56" s="2" t="s">
        <v>2118</v>
      </c>
      <c r="F56" s="2" t="s">
        <v>2119</v>
      </c>
      <c r="G56" s="2" t="s">
        <v>28</v>
      </c>
      <c r="H56" s="2" t="s">
        <v>34</v>
      </c>
      <c r="I56" s="2" t="s">
        <v>29</v>
      </c>
      <c r="J56" s="2" t="s">
        <v>599</v>
      </c>
      <c r="K56" s="2">
        <v>8470</v>
      </c>
      <c r="L56" s="2">
        <v>2825</v>
      </c>
      <c r="M56" s="2"/>
      <c r="N56" s="2"/>
      <c r="O56" s="18">
        <f t="shared" si="0"/>
        <v>11295</v>
      </c>
      <c r="P56" s="2" t="s">
        <v>931</v>
      </c>
      <c r="Q56" s="2" t="s">
        <v>51</v>
      </c>
      <c r="R56" s="2">
        <f t="shared" si="3"/>
        <v>2825</v>
      </c>
      <c r="S56" s="2">
        <f t="shared" si="3"/>
        <v>0</v>
      </c>
      <c r="T56" s="2">
        <f t="shared" si="2"/>
        <v>2825</v>
      </c>
      <c r="U56" s="11">
        <v>31432</v>
      </c>
      <c r="V56" s="2"/>
    </row>
    <row r="57" spans="4:22">
      <c r="D57" s="2">
        <v>48</v>
      </c>
      <c r="E57" s="2" t="s">
        <v>2120</v>
      </c>
      <c r="F57" s="2" t="s">
        <v>2121</v>
      </c>
      <c r="G57" s="2" t="s">
        <v>28</v>
      </c>
      <c r="H57" s="2" t="s">
        <v>34</v>
      </c>
      <c r="I57" s="2" t="s">
        <v>29</v>
      </c>
      <c r="J57" s="2" t="s">
        <v>1520</v>
      </c>
      <c r="K57" s="2">
        <v>4200</v>
      </c>
      <c r="L57" s="2">
        <v>1400</v>
      </c>
      <c r="M57" s="2"/>
      <c r="N57" s="2"/>
      <c r="O57" s="18">
        <f t="shared" si="0"/>
        <v>5600</v>
      </c>
      <c r="P57" s="2" t="s">
        <v>906</v>
      </c>
      <c r="Q57" s="2" t="s">
        <v>2122</v>
      </c>
      <c r="R57" s="2">
        <f t="shared" si="3"/>
        <v>1400</v>
      </c>
      <c r="S57" s="2">
        <f t="shared" si="3"/>
        <v>0</v>
      </c>
      <c r="T57" s="2">
        <f t="shared" si="2"/>
        <v>1400</v>
      </c>
      <c r="U57" s="11">
        <v>31432</v>
      </c>
      <c r="V57" s="2"/>
    </row>
    <row r="58" spans="4:22">
      <c r="D58" s="2">
        <v>49</v>
      </c>
      <c r="E58" s="2" t="s">
        <v>2123</v>
      </c>
      <c r="F58" s="2" t="s">
        <v>2124</v>
      </c>
      <c r="G58" s="2" t="s">
        <v>28</v>
      </c>
      <c r="H58" s="2" t="s">
        <v>34</v>
      </c>
      <c r="I58" s="2" t="s">
        <v>29</v>
      </c>
      <c r="J58" s="2" t="s">
        <v>120</v>
      </c>
      <c r="K58" s="2">
        <v>3750</v>
      </c>
      <c r="L58" s="2">
        <v>1250</v>
      </c>
      <c r="M58" s="2"/>
      <c r="N58" s="2"/>
      <c r="O58" s="18">
        <f t="shared" si="0"/>
        <v>5000</v>
      </c>
      <c r="P58" s="2" t="s">
        <v>906</v>
      </c>
      <c r="Q58" s="2" t="s">
        <v>567</v>
      </c>
      <c r="R58" s="2">
        <f t="shared" si="3"/>
        <v>1250</v>
      </c>
      <c r="S58" s="2">
        <f t="shared" si="3"/>
        <v>0</v>
      </c>
      <c r="T58" s="2">
        <f t="shared" si="2"/>
        <v>1250</v>
      </c>
      <c r="U58" s="11">
        <v>31432</v>
      </c>
      <c r="V58" s="2"/>
    </row>
    <row r="59" spans="4:22">
      <c r="D59" s="2">
        <v>50</v>
      </c>
      <c r="E59" s="2" t="s">
        <v>2125</v>
      </c>
      <c r="F59" s="2" t="s">
        <v>274</v>
      </c>
      <c r="G59" s="2" t="s">
        <v>28</v>
      </c>
      <c r="H59" s="2" t="s">
        <v>1092</v>
      </c>
      <c r="I59" s="2" t="s">
        <v>29</v>
      </c>
      <c r="J59" s="2" t="s">
        <v>160</v>
      </c>
      <c r="K59" s="2">
        <v>9000</v>
      </c>
      <c r="L59" s="2">
        <v>3000</v>
      </c>
      <c r="M59" s="2"/>
      <c r="N59" s="2"/>
      <c r="O59" s="18">
        <f t="shared" si="0"/>
        <v>12000</v>
      </c>
      <c r="P59" s="2" t="s">
        <v>104</v>
      </c>
      <c r="Q59" s="2" t="s">
        <v>1437</v>
      </c>
      <c r="R59" s="2">
        <f t="shared" si="3"/>
        <v>3000</v>
      </c>
      <c r="S59" s="2">
        <f t="shared" si="3"/>
        <v>0</v>
      </c>
      <c r="T59" s="2">
        <f t="shared" si="2"/>
        <v>3000</v>
      </c>
      <c r="U59" s="11">
        <v>31432</v>
      </c>
      <c r="V59" s="2"/>
    </row>
    <row r="60" spans="4:22">
      <c r="D60" s="2">
        <v>51</v>
      </c>
      <c r="E60" s="2" t="s">
        <v>2126</v>
      </c>
      <c r="F60" s="2" t="s">
        <v>2127</v>
      </c>
      <c r="G60" s="2" t="s">
        <v>28</v>
      </c>
      <c r="H60" s="2" t="s">
        <v>34</v>
      </c>
      <c r="I60" s="2" t="s">
        <v>29</v>
      </c>
      <c r="J60" s="2" t="s">
        <v>2128</v>
      </c>
      <c r="K60" s="2">
        <v>9000</v>
      </c>
      <c r="L60" s="2">
        <v>3000</v>
      </c>
      <c r="M60" s="2"/>
      <c r="N60" s="2"/>
      <c r="O60" s="18">
        <f t="shared" si="0"/>
        <v>12000</v>
      </c>
      <c r="P60" s="2" t="s">
        <v>104</v>
      </c>
      <c r="Q60" s="2" t="s">
        <v>245</v>
      </c>
      <c r="R60" s="2">
        <f t="shared" si="3"/>
        <v>3000</v>
      </c>
      <c r="S60" s="2">
        <f t="shared" si="3"/>
        <v>0</v>
      </c>
      <c r="T60" s="2">
        <f t="shared" si="2"/>
        <v>3000</v>
      </c>
      <c r="U60" s="11">
        <v>31441</v>
      </c>
      <c r="V60" s="2"/>
    </row>
    <row r="61" spans="4:22">
      <c r="D61" s="2">
        <v>52</v>
      </c>
      <c r="E61" s="2" t="s">
        <v>2129</v>
      </c>
      <c r="F61" s="2" t="s">
        <v>2130</v>
      </c>
      <c r="G61" s="2" t="s">
        <v>28</v>
      </c>
      <c r="H61" s="2" t="s">
        <v>34</v>
      </c>
      <c r="I61" s="2" t="s">
        <v>29</v>
      </c>
      <c r="J61" s="2" t="s">
        <v>1122</v>
      </c>
      <c r="K61" s="2">
        <v>2625</v>
      </c>
      <c r="L61" s="2">
        <v>875</v>
      </c>
      <c r="M61" s="2"/>
      <c r="N61" s="2"/>
      <c r="O61" s="18">
        <f t="shared" si="0"/>
        <v>3500</v>
      </c>
      <c r="P61" s="2" t="s">
        <v>86</v>
      </c>
      <c r="Q61" s="2" t="s">
        <v>2131</v>
      </c>
      <c r="R61" s="2">
        <f t="shared" si="3"/>
        <v>875</v>
      </c>
      <c r="S61" s="2">
        <f t="shared" si="3"/>
        <v>0</v>
      </c>
      <c r="T61" s="2">
        <f t="shared" si="2"/>
        <v>875</v>
      </c>
      <c r="U61" s="11">
        <v>31441</v>
      </c>
      <c r="V61" s="2"/>
    </row>
    <row r="62" spans="4:22">
      <c r="D62" s="2">
        <v>53</v>
      </c>
      <c r="E62" s="2" t="s">
        <v>2132</v>
      </c>
      <c r="F62" s="2" t="s">
        <v>274</v>
      </c>
      <c r="G62" s="2" t="s">
        <v>28</v>
      </c>
      <c r="H62" s="2" t="s">
        <v>1025</v>
      </c>
      <c r="I62" s="2" t="s">
        <v>29</v>
      </c>
      <c r="J62" s="2" t="s">
        <v>2128</v>
      </c>
      <c r="K62" s="2">
        <v>7500</v>
      </c>
      <c r="L62" s="2">
        <v>2500</v>
      </c>
      <c r="M62" s="2"/>
      <c r="N62" s="2"/>
      <c r="O62" s="18">
        <f t="shared" si="0"/>
        <v>10000</v>
      </c>
      <c r="P62" s="2" t="s">
        <v>104</v>
      </c>
      <c r="Q62" s="2" t="s">
        <v>1437</v>
      </c>
      <c r="R62" s="2">
        <f t="shared" si="3"/>
        <v>2500</v>
      </c>
      <c r="S62" s="2">
        <f t="shared" si="3"/>
        <v>0</v>
      </c>
      <c r="T62" s="2">
        <f t="shared" si="2"/>
        <v>2500</v>
      </c>
      <c r="U62" s="11">
        <v>31441</v>
      </c>
      <c r="V62" s="2"/>
    </row>
    <row r="63" spans="4:22">
      <c r="D63" s="2">
        <v>54</v>
      </c>
      <c r="E63" s="2" t="s">
        <v>2133</v>
      </c>
      <c r="F63" s="2" t="s">
        <v>2134</v>
      </c>
      <c r="G63" s="2" t="s">
        <v>28</v>
      </c>
      <c r="H63" s="2" t="s">
        <v>1025</v>
      </c>
      <c r="I63" s="2" t="s">
        <v>39</v>
      </c>
      <c r="J63" s="2" t="s">
        <v>599</v>
      </c>
      <c r="K63" s="2">
        <v>9000</v>
      </c>
      <c r="L63" s="2">
        <v>3000</v>
      </c>
      <c r="M63" s="2"/>
      <c r="N63" s="2"/>
      <c r="O63" s="18">
        <f t="shared" si="0"/>
        <v>12000</v>
      </c>
      <c r="P63" s="2" t="s">
        <v>931</v>
      </c>
      <c r="Q63" s="2" t="s">
        <v>796</v>
      </c>
      <c r="R63" s="2">
        <f t="shared" si="3"/>
        <v>3000</v>
      </c>
      <c r="S63" s="2">
        <f t="shared" si="3"/>
        <v>0</v>
      </c>
      <c r="T63" s="2">
        <f t="shared" si="2"/>
        <v>3000</v>
      </c>
      <c r="U63" s="11">
        <v>31461</v>
      </c>
      <c r="V63" s="2"/>
    </row>
    <row r="64" spans="4:22">
      <c r="D64" s="2">
        <v>55</v>
      </c>
      <c r="E64" s="2" t="s">
        <v>2135</v>
      </c>
      <c r="F64" s="2" t="s">
        <v>274</v>
      </c>
      <c r="G64" s="2" t="s">
        <v>28</v>
      </c>
      <c r="H64" s="2" t="s">
        <v>1025</v>
      </c>
      <c r="I64" s="2" t="s">
        <v>29</v>
      </c>
      <c r="J64" s="2" t="s">
        <v>2136</v>
      </c>
      <c r="K64" s="2">
        <v>7500</v>
      </c>
      <c r="L64" s="2">
        <v>2500</v>
      </c>
      <c r="M64" s="2"/>
      <c r="N64" s="2"/>
      <c r="O64" s="18">
        <f t="shared" si="0"/>
        <v>10000</v>
      </c>
      <c r="P64" s="2" t="s">
        <v>104</v>
      </c>
      <c r="Q64" s="2" t="s">
        <v>1437</v>
      </c>
      <c r="R64" s="2">
        <f t="shared" si="3"/>
        <v>2500</v>
      </c>
      <c r="S64" s="2">
        <f t="shared" si="3"/>
        <v>0</v>
      </c>
      <c r="T64" s="2">
        <f t="shared" si="2"/>
        <v>2500</v>
      </c>
      <c r="U64" s="11">
        <v>31462</v>
      </c>
      <c r="V64" s="2"/>
    </row>
    <row r="65" spans="4:22">
      <c r="D65" s="2">
        <v>56</v>
      </c>
      <c r="E65" s="2" t="s">
        <v>2137</v>
      </c>
      <c r="F65" s="2" t="s">
        <v>274</v>
      </c>
      <c r="G65" s="2" t="s">
        <v>28</v>
      </c>
      <c r="H65" s="2" t="s">
        <v>1068</v>
      </c>
      <c r="I65" s="2" t="s">
        <v>29</v>
      </c>
      <c r="J65" s="2" t="s">
        <v>160</v>
      </c>
      <c r="K65" s="2">
        <v>7500</v>
      </c>
      <c r="L65" s="2">
        <v>2500</v>
      </c>
      <c r="M65" s="2"/>
      <c r="N65" s="2"/>
      <c r="O65" s="18">
        <f t="shared" si="0"/>
        <v>10000</v>
      </c>
      <c r="P65" s="2" t="s">
        <v>104</v>
      </c>
      <c r="Q65" s="2" t="s">
        <v>1437</v>
      </c>
      <c r="R65" s="2">
        <f t="shared" si="3"/>
        <v>2500</v>
      </c>
      <c r="S65" s="2">
        <f t="shared" si="3"/>
        <v>0</v>
      </c>
      <c r="T65" s="2">
        <f t="shared" si="2"/>
        <v>2500</v>
      </c>
      <c r="U65" s="11">
        <v>31462</v>
      </c>
      <c r="V65" s="2"/>
    </row>
    <row r="66" spans="4:22">
      <c r="D66" s="2">
        <v>57</v>
      </c>
      <c r="E66" s="2" t="s">
        <v>2138</v>
      </c>
      <c r="F66" s="2" t="s">
        <v>1751</v>
      </c>
      <c r="G66" s="2" t="s">
        <v>28</v>
      </c>
      <c r="H66" s="2" t="s">
        <v>1648</v>
      </c>
      <c r="I66" s="2" t="s">
        <v>29</v>
      </c>
      <c r="J66" s="2" t="s">
        <v>120</v>
      </c>
      <c r="K66" s="2">
        <v>3375</v>
      </c>
      <c r="L66" s="2">
        <v>1125</v>
      </c>
      <c r="M66" s="2"/>
      <c r="N66" s="2"/>
      <c r="O66" s="18">
        <f t="shared" si="0"/>
        <v>4500</v>
      </c>
      <c r="P66" s="2" t="s">
        <v>1036</v>
      </c>
      <c r="Q66" s="2" t="s">
        <v>1752</v>
      </c>
      <c r="R66" s="2">
        <f t="shared" si="3"/>
        <v>1125</v>
      </c>
      <c r="S66" s="2">
        <f t="shared" si="3"/>
        <v>0</v>
      </c>
      <c r="T66" s="2">
        <f t="shared" si="2"/>
        <v>1125</v>
      </c>
      <c r="U66" s="11">
        <v>31462</v>
      </c>
      <c r="V66" s="2"/>
    </row>
    <row r="67" spans="4:22">
      <c r="D67" s="2">
        <v>58</v>
      </c>
      <c r="E67" s="2" t="s">
        <v>2139</v>
      </c>
      <c r="F67" s="2" t="s">
        <v>92</v>
      </c>
      <c r="G67" s="2" t="s">
        <v>28</v>
      </c>
      <c r="H67" s="2" t="s">
        <v>34</v>
      </c>
      <c r="I67" s="2" t="s">
        <v>29</v>
      </c>
      <c r="J67" s="2" t="s">
        <v>1062</v>
      </c>
      <c r="K67" s="2">
        <v>3750</v>
      </c>
      <c r="L67" s="2">
        <v>1250</v>
      </c>
      <c r="M67" s="2"/>
      <c r="N67" s="2"/>
      <c r="O67" s="18">
        <f t="shared" si="0"/>
        <v>5000</v>
      </c>
      <c r="P67" s="2" t="s">
        <v>86</v>
      </c>
      <c r="Q67" s="2" t="s">
        <v>2131</v>
      </c>
      <c r="R67" s="2">
        <f t="shared" si="3"/>
        <v>1250</v>
      </c>
      <c r="S67" s="2">
        <f t="shared" si="3"/>
        <v>0</v>
      </c>
      <c r="T67" s="2">
        <f t="shared" si="2"/>
        <v>1250</v>
      </c>
      <c r="U67" s="11">
        <v>31482</v>
      </c>
      <c r="V67" s="2"/>
    </row>
    <row r="68" spans="4:22">
      <c r="D68" s="2">
        <v>59</v>
      </c>
      <c r="E68" s="2" t="s">
        <v>2140</v>
      </c>
      <c r="F68" s="2" t="s">
        <v>89</v>
      </c>
      <c r="G68" s="2" t="s">
        <v>28</v>
      </c>
      <c r="H68" s="2" t="s">
        <v>34</v>
      </c>
      <c r="I68" s="2" t="s">
        <v>39</v>
      </c>
      <c r="J68" s="2" t="s">
        <v>1122</v>
      </c>
      <c r="K68" s="2">
        <v>6000</v>
      </c>
      <c r="L68" s="2">
        <v>2000</v>
      </c>
      <c r="M68" s="2"/>
      <c r="N68" s="2"/>
      <c r="O68" s="18">
        <f t="shared" si="0"/>
        <v>8000</v>
      </c>
      <c r="P68" s="2" t="s">
        <v>1036</v>
      </c>
      <c r="Q68" s="2" t="s">
        <v>2054</v>
      </c>
      <c r="R68" s="2">
        <f t="shared" si="3"/>
        <v>2000</v>
      </c>
      <c r="S68" s="2">
        <f t="shared" si="3"/>
        <v>0</v>
      </c>
      <c r="T68" s="2">
        <f t="shared" si="2"/>
        <v>2000</v>
      </c>
      <c r="U68" s="11">
        <v>31482</v>
      </c>
      <c r="V68" s="2"/>
    </row>
    <row r="69" spans="4:22">
      <c r="D69" s="2">
        <v>60</v>
      </c>
      <c r="E69" s="2" t="s">
        <v>2141</v>
      </c>
      <c r="F69" s="2" t="s">
        <v>89</v>
      </c>
      <c r="G69" s="2" t="s">
        <v>28</v>
      </c>
      <c r="H69" s="2" t="s">
        <v>34</v>
      </c>
      <c r="I69" s="2" t="s">
        <v>39</v>
      </c>
      <c r="J69" s="2" t="s">
        <v>160</v>
      </c>
      <c r="K69" s="2">
        <v>2025</v>
      </c>
      <c r="L69" s="2">
        <v>675</v>
      </c>
      <c r="M69" s="2"/>
      <c r="N69" s="2"/>
      <c r="O69" s="18">
        <f t="shared" si="0"/>
        <v>2700</v>
      </c>
      <c r="P69" s="2" t="s">
        <v>931</v>
      </c>
      <c r="Q69" s="2" t="s">
        <v>2063</v>
      </c>
      <c r="R69" s="2">
        <f t="shared" si="3"/>
        <v>675</v>
      </c>
      <c r="S69" s="2">
        <f t="shared" si="3"/>
        <v>0</v>
      </c>
      <c r="T69" s="2">
        <f t="shared" si="2"/>
        <v>675</v>
      </c>
      <c r="U69" s="11">
        <v>31482</v>
      </c>
      <c r="V69" s="2"/>
    </row>
    <row r="70" spans="4:22">
      <c r="D70" s="2">
        <v>61</v>
      </c>
      <c r="E70" s="2" t="s">
        <v>2142</v>
      </c>
      <c r="F70" s="2" t="s">
        <v>2143</v>
      </c>
      <c r="G70" s="2" t="s">
        <v>28</v>
      </c>
      <c r="H70" s="2" t="s">
        <v>1025</v>
      </c>
      <c r="I70" s="2" t="s">
        <v>29</v>
      </c>
      <c r="J70" s="2" t="s">
        <v>2005</v>
      </c>
      <c r="K70" s="2">
        <v>7950</v>
      </c>
      <c r="L70" s="2">
        <v>2650</v>
      </c>
      <c r="M70" s="2"/>
      <c r="N70" s="2"/>
      <c r="O70" s="18">
        <f t="shared" si="0"/>
        <v>10600</v>
      </c>
      <c r="P70" s="2" t="s">
        <v>1036</v>
      </c>
      <c r="Q70" s="2" t="s">
        <v>2144</v>
      </c>
      <c r="R70" s="2">
        <f t="shared" si="3"/>
        <v>2650</v>
      </c>
      <c r="S70" s="2">
        <f t="shared" si="3"/>
        <v>0</v>
      </c>
      <c r="T70" s="2">
        <f t="shared" si="2"/>
        <v>2650</v>
      </c>
      <c r="U70" s="11">
        <v>31488</v>
      </c>
      <c r="V70" s="2"/>
    </row>
    <row r="71" spans="4:22">
      <c r="D71" s="2">
        <v>62</v>
      </c>
      <c r="E71" s="2" t="s">
        <v>2145</v>
      </c>
      <c r="F71" s="2" t="s">
        <v>2143</v>
      </c>
      <c r="G71" s="2" t="s">
        <v>28</v>
      </c>
      <c r="H71" s="2" t="s">
        <v>1025</v>
      </c>
      <c r="I71" s="2" t="s">
        <v>29</v>
      </c>
      <c r="J71" s="2" t="s">
        <v>2005</v>
      </c>
      <c r="K71" s="2">
        <v>8025</v>
      </c>
      <c r="L71" s="2">
        <v>2675</v>
      </c>
      <c r="M71" s="2"/>
      <c r="N71" s="2"/>
      <c r="O71" s="18">
        <f t="shared" si="0"/>
        <v>10700</v>
      </c>
      <c r="P71" s="2" t="s">
        <v>1036</v>
      </c>
      <c r="Q71" s="2" t="s">
        <v>2144</v>
      </c>
      <c r="R71" s="2">
        <f t="shared" si="3"/>
        <v>2675</v>
      </c>
      <c r="S71" s="2">
        <f t="shared" si="3"/>
        <v>0</v>
      </c>
      <c r="T71" s="2">
        <f t="shared" si="2"/>
        <v>2675</v>
      </c>
      <c r="U71" s="11">
        <v>31488</v>
      </c>
      <c r="V71" s="2"/>
    </row>
    <row r="72" spans="4:22">
      <c r="D72" s="2">
        <v>63</v>
      </c>
      <c r="E72" s="2" t="s">
        <v>2146</v>
      </c>
      <c r="F72" s="2" t="s">
        <v>2147</v>
      </c>
      <c r="G72" s="2" t="s">
        <v>28</v>
      </c>
      <c r="H72" s="2" t="s">
        <v>1025</v>
      </c>
      <c r="I72" s="2" t="s">
        <v>29</v>
      </c>
      <c r="J72" s="2" t="s">
        <v>45</v>
      </c>
      <c r="K72" s="2">
        <v>7500</v>
      </c>
      <c r="L72" s="2">
        <v>2500</v>
      </c>
      <c r="M72" s="2"/>
      <c r="N72" s="2"/>
      <c r="O72" s="18">
        <f t="shared" si="0"/>
        <v>10000</v>
      </c>
      <c r="P72" s="2" t="s">
        <v>2148</v>
      </c>
      <c r="Q72" s="2" t="s">
        <v>28</v>
      </c>
      <c r="R72" s="2">
        <f t="shared" si="3"/>
        <v>2500</v>
      </c>
      <c r="S72" s="2">
        <f t="shared" si="3"/>
        <v>0</v>
      </c>
      <c r="T72" s="2">
        <f t="shared" si="2"/>
        <v>2500</v>
      </c>
      <c r="U72" s="11">
        <v>31486</v>
      </c>
      <c r="V72" s="2"/>
    </row>
    <row r="73" spans="4:22">
      <c r="D73" s="2">
        <v>64</v>
      </c>
      <c r="E73" s="2" t="s">
        <v>2149</v>
      </c>
      <c r="F73" s="2" t="s">
        <v>142</v>
      </c>
      <c r="G73" s="2" t="s">
        <v>28</v>
      </c>
      <c r="H73" s="2" t="s">
        <v>1092</v>
      </c>
      <c r="I73" s="2" t="s">
        <v>29</v>
      </c>
      <c r="J73" s="2" t="s">
        <v>160</v>
      </c>
      <c r="K73" s="2">
        <v>4050</v>
      </c>
      <c r="L73" s="2">
        <v>1350</v>
      </c>
      <c r="M73" s="2"/>
      <c r="N73" s="2"/>
      <c r="O73" s="18">
        <f t="shared" si="0"/>
        <v>5400</v>
      </c>
      <c r="P73" s="2" t="s">
        <v>86</v>
      </c>
      <c r="Q73" s="2" t="s">
        <v>2150</v>
      </c>
      <c r="R73" s="2">
        <f t="shared" si="3"/>
        <v>1350</v>
      </c>
      <c r="S73" s="2">
        <f t="shared" si="3"/>
        <v>0</v>
      </c>
      <c r="T73" s="2">
        <f t="shared" si="2"/>
        <v>1350</v>
      </c>
      <c r="U73" s="11">
        <v>31489</v>
      </c>
      <c r="V73" s="2"/>
    </row>
    <row r="74" spans="4:22">
      <c r="D74" s="2">
        <v>65</v>
      </c>
      <c r="E74" s="2" t="s">
        <v>2151</v>
      </c>
      <c r="F74" s="2" t="s">
        <v>2152</v>
      </c>
      <c r="G74" s="2" t="s">
        <v>28</v>
      </c>
      <c r="H74" s="2" t="s">
        <v>34</v>
      </c>
      <c r="I74" s="2" t="s">
        <v>29</v>
      </c>
      <c r="J74" s="2" t="s">
        <v>120</v>
      </c>
      <c r="K74" s="2">
        <v>5250</v>
      </c>
      <c r="L74" s="2">
        <v>1750</v>
      </c>
      <c r="M74" s="2"/>
      <c r="N74" s="2"/>
      <c r="O74" s="18">
        <f t="shared" si="0"/>
        <v>7000</v>
      </c>
      <c r="P74" s="2" t="s">
        <v>2148</v>
      </c>
      <c r="Q74" s="2" t="s">
        <v>28</v>
      </c>
      <c r="R74" s="2">
        <f t="shared" si="3"/>
        <v>1750</v>
      </c>
      <c r="S74" s="2">
        <f t="shared" si="3"/>
        <v>0</v>
      </c>
      <c r="T74" s="2">
        <f t="shared" ref="T74:T77" si="4">R74+S74</f>
        <v>1750</v>
      </c>
      <c r="U74" s="11">
        <v>31489</v>
      </c>
      <c r="V74" s="2"/>
    </row>
    <row r="75" spans="4:22">
      <c r="D75" s="2">
        <v>66</v>
      </c>
      <c r="E75" s="2" t="s">
        <v>2153</v>
      </c>
      <c r="F75" s="2" t="s">
        <v>2154</v>
      </c>
      <c r="G75" s="2" t="s">
        <v>28</v>
      </c>
      <c r="H75" s="2" t="s">
        <v>1025</v>
      </c>
      <c r="I75" s="2" t="s">
        <v>29</v>
      </c>
      <c r="J75" s="2" t="s">
        <v>45</v>
      </c>
      <c r="K75" s="2">
        <v>5250</v>
      </c>
      <c r="L75" s="2">
        <v>1750</v>
      </c>
      <c r="M75" s="2"/>
      <c r="N75" s="2"/>
      <c r="O75" s="18">
        <f t="shared" si="0"/>
        <v>7000</v>
      </c>
      <c r="P75" s="2" t="s">
        <v>1036</v>
      </c>
      <c r="Q75" s="2" t="s">
        <v>2054</v>
      </c>
      <c r="R75" s="2">
        <f t="shared" si="3"/>
        <v>1750</v>
      </c>
      <c r="S75" s="2">
        <f t="shared" si="3"/>
        <v>0</v>
      </c>
      <c r="T75" s="2">
        <f t="shared" si="4"/>
        <v>1750</v>
      </c>
      <c r="U75" s="11">
        <v>31489</v>
      </c>
      <c r="V75" s="2"/>
    </row>
    <row r="76" spans="4:22">
      <c r="D76" s="2">
        <v>67</v>
      </c>
      <c r="E76" s="2" t="s">
        <v>2155</v>
      </c>
      <c r="F76" s="2" t="s">
        <v>2156</v>
      </c>
      <c r="G76" s="2" t="s">
        <v>28</v>
      </c>
      <c r="H76" s="2" t="s">
        <v>34</v>
      </c>
      <c r="I76" s="2" t="s">
        <v>29</v>
      </c>
      <c r="J76" s="2" t="s">
        <v>1890</v>
      </c>
      <c r="K76" s="2">
        <v>3750</v>
      </c>
      <c r="L76" s="2">
        <v>1250</v>
      </c>
      <c r="M76" s="2"/>
      <c r="N76" s="2"/>
      <c r="O76" s="18">
        <f t="shared" si="0"/>
        <v>5000</v>
      </c>
      <c r="P76" s="2" t="s">
        <v>86</v>
      </c>
      <c r="Q76" s="2" t="s">
        <v>42</v>
      </c>
      <c r="R76" s="2">
        <f t="shared" si="3"/>
        <v>1250</v>
      </c>
      <c r="S76" s="2">
        <f t="shared" si="3"/>
        <v>0</v>
      </c>
      <c r="T76" s="2">
        <f t="shared" si="4"/>
        <v>1250</v>
      </c>
      <c r="U76" s="11">
        <v>31496</v>
      </c>
      <c r="V76" s="2"/>
    </row>
    <row r="77" spans="4:22">
      <c r="D77" s="2">
        <v>68</v>
      </c>
      <c r="E77" s="2" t="s">
        <v>2157</v>
      </c>
      <c r="F77" s="2" t="s">
        <v>89</v>
      </c>
      <c r="G77" s="2" t="s">
        <v>28</v>
      </c>
      <c r="H77" s="2" t="s">
        <v>34</v>
      </c>
      <c r="I77" s="2" t="s">
        <v>39</v>
      </c>
      <c r="J77" s="2" t="s">
        <v>1026</v>
      </c>
      <c r="K77" s="2">
        <v>3750</v>
      </c>
      <c r="L77" s="2">
        <v>1250</v>
      </c>
      <c r="M77" s="2"/>
      <c r="N77" s="2"/>
      <c r="O77" s="18">
        <f t="shared" si="0"/>
        <v>5000</v>
      </c>
      <c r="P77" s="2" t="s">
        <v>931</v>
      </c>
      <c r="Q77" s="2" t="s">
        <v>2063</v>
      </c>
      <c r="R77" s="2">
        <f t="shared" si="3"/>
        <v>1250</v>
      </c>
      <c r="S77" s="2">
        <f t="shared" si="3"/>
        <v>0</v>
      </c>
      <c r="T77" s="2">
        <f t="shared" si="4"/>
        <v>1250</v>
      </c>
      <c r="U77" s="11">
        <v>31496</v>
      </c>
      <c r="V77" s="2"/>
    </row>
  </sheetData>
  <mergeCells count="2">
    <mergeCell ref="K5:O5"/>
    <mergeCell ref="R5:T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3:U73"/>
  <sheetViews>
    <sheetView workbookViewId="0">
      <selection activeCell="C14" sqref="C14"/>
    </sheetView>
  </sheetViews>
  <sheetFormatPr defaultRowHeight="15"/>
  <sheetData>
    <row r="3" spans="2:21" ht="18">
      <c r="B3" s="1"/>
      <c r="C3" s="3"/>
      <c r="D3" s="3"/>
      <c r="E3" s="3"/>
      <c r="F3" s="4" t="s">
        <v>0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1"/>
      <c r="U3" s="1"/>
    </row>
    <row r="4" spans="2:21" ht="15.75">
      <c r="B4" s="1"/>
      <c r="C4" s="3"/>
      <c r="D4" s="3"/>
      <c r="E4" s="3" t="s">
        <v>23</v>
      </c>
      <c r="F4" s="5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22</v>
      </c>
      <c r="S4" s="3"/>
      <c r="T4" s="1"/>
      <c r="U4" s="1"/>
    </row>
    <row r="5" spans="2:21">
      <c r="B5" s="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1"/>
      <c r="U5" s="1"/>
    </row>
    <row r="6" spans="2:21">
      <c r="B6" s="1"/>
      <c r="C6" s="7" t="s">
        <v>2957</v>
      </c>
      <c r="D6" s="7" t="s">
        <v>2</v>
      </c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32" t="s">
        <v>8</v>
      </c>
      <c r="K6" s="32"/>
      <c r="L6" s="32"/>
      <c r="M6" s="32"/>
      <c r="N6" s="32"/>
      <c r="O6" s="7" t="s">
        <v>16</v>
      </c>
      <c r="P6" s="7" t="s">
        <v>17</v>
      </c>
      <c r="Q6" s="32" t="s">
        <v>18</v>
      </c>
      <c r="R6" s="32"/>
      <c r="S6" s="32"/>
      <c r="T6" s="30" t="s">
        <v>19</v>
      </c>
      <c r="U6" s="7" t="s">
        <v>21</v>
      </c>
    </row>
    <row r="7" spans="2:21">
      <c r="B7" s="1"/>
      <c r="C7" s="8" t="s">
        <v>2958</v>
      </c>
      <c r="D7" s="8"/>
      <c r="E7" s="8"/>
      <c r="F7" s="8"/>
      <c r="G7" s="8"/>
      <c r="H7" s="8"/>
      <c r="I7" s="8"/>
      <c r="J7" s="30" t="s">
        <v>9</v>
      </c>
      <c r="K7" s="30" t="s">
        <v>10</v>
      </c>
      <c r="L7" s="30" t="s">
        <v>11</v>
      </c>
      <c r="M7" s="30" t="s">
        <v>12</v>
      </c>
      <c r="N7" s="30" t="s">
        <v>14</v>
      </c>
      <c r="O7" s="8"/>
      <c r="P7" s="8"/>
      <c r="Q7" s="30" t="s">
        <v>10</v>
      </c>
      <c r="R7" s="30" t="s">
        <v>11</v>
      </c>
      <c r="S7" s="30" t="s">
        <v>14</v>
      </c>
      <c r="T7" s="30" t="s">
        <v>20</v>
      </c>
      <c r="U7" s="8"/>
    </row>
    <row r="8" spans="2:21">
      <c r="B8" s="1"/>
      <c r="C8" s="9"/>
      <c r="D8" s="9"/>
      <c r="E8" s="9"/>
      <c r="F8" s="9"/>
      <c r="G8" s="9"/>
      <c r="H8" s="9"/>
      <c r="I8" s="9"/>
      <c r="J8" s="30"/>
      <c r="K8" s="30"/>
      <c r="L8" s="30"/>
      <c r="M8" s="30" t="s">
        <v>13</v>
      </c>
      <c r="N8" s="30" t="s">
        <v>15</v>
      </c>
      <c r="O8" s="9"/>
      <c r="P8" s="9"/>
      <c r="Q8" s="30" t="s">
        <v>15</v>
      </c>
      <c r="R8" s="30" t="s">
        <v>15</v>
      </c>
      <c r="S8" s="30" t="s">
        <v>15</v>
      </c>
      <c r="T8" s="30"/>
      <c r="U8" s="9"/>
    </row>
    <row r="9" spans="2:21">
      <c r="B9" s="1"/>
      <c r="C9" s="30">
        <v>1</v>
      </c>
      <c r="D9" s="30">
        <v>2</v>
      </c>
      <c r="E9" s="30">
        <v>3</v>
      </c>
      <c r="F9" s="30">
        <v>4</v>
      </c>
      <c r="G9" s="30">
        <v>5</v>
      </c>
      <c r="H9" s="30">
        <v>6</v>
      </c>
      <c r="I9" s="30">
        <v>7</v>
      </c>
      <c r="J9" s="30">
        <v>8</v>
      </c>
      <c r="K9" s="30">
        <v>9</v>
      </c>
      <c r="L9" s="30">
        <v>10</v>
      </c>
      <c r="M9" s="30">
        <v>11</v>
      </c>
      <c r="N9" s="30">
        <v>12</v>
      </c>
      <c r="O9" s="30">
        <v>13</v>
      </c>
      <c r="P9" s="30">
        <v>14</v>
      </c>
      <c r="Q9" s="30">
        <v>15</v>
      </c>
      <c r="R9" s="30">
        <v>16</v>
      </c>
      <c r="S9" s="30">
        <v>17</v>
      </c>
      <c r="T9" s="30">
        <v>18</v>
      </c>
      <c r="U9" s="30">
        <v>19</v>
      </c>
    </row>
    <row r="10" spans="2:21" ht="18">
      <c r="C10" s="2"/>
      <c r="D10" s="10" t="s">
        <v>2158</v>
      </c>
      <c r="E10" s="2"/>
      <c r="F10" s="2"/>
      <c r="G10" s="2"/>
      <c r="H10" s="2"/>
      <c r="I10" s="2"/>
      <c r="J10" s="2"/>
      <c r="K10" s="2"/>
      <c r="L10" s="2"/>
      <c r="M10" s="2"/>
      <c r="N10" s="18"/>
      <c r="O10" s="2"/>
      <c r="P10" s="2"/>
      <c r="Q10" s="2"/>
      <c r="R10" s="2"/>
      <c r="S10" s="2"/>
      <c r="T10" s="2"/>
      <c r="U10" s="2"/>
    </row>
    <row r="11" spans="2:21">
      <c r="C11" s="2">
        <v>1</v>
      </c>
      <c r="D11" s="2" t="s">
        <v>2159</v>
      </c>
      <c r="E11" s="2" t="s">
        <v>2160</v>
      </c>
      <c r="F11" s="2" t="s">
        <v>28</v>
      </c>
      <c r="G11" s="2" t="s">
        <v>34</v>
      </c>
      <c r="H11" s="2" t="s">
        <v>29</v>
      </c>
      <c r="I11" s="2" t="s">
        <v>241</v>
      </c>
      <c r="J11" s="2">
        <v>9000</v>
      </c>
      <c r="K11" s="2">
        <v>3000</v>
      </c>
      <c r="L11" s="2">
        <v>0</v>
      </c>
      <c r="M11" s="2">
        <v>0</v>
      </c>
      <c r="N11" s="18">
        <f t="shared" ref="N11:N73" si="0">J11+K11+L11+M11</f>
        <v>12000</v>
      </c>
      <c r="O11" s="2" t="s">
        <v>1016</v>
      </c>
      <c r="P11" s="2" t="s">
        <v>384</v>
      </c>
      <c r="Q11" s="2">
        <f t="shared" ref="Q11:R73" si="1">K11</f>
        <v>3000</v>
      </c>
      <c r="R11" s="2">
        <f t="shared" si="1"/>
        <v>0</v>
      </c>
      <c r="S11" s="2">
        <f t="shared" ref="S11:S73" si="2">Q11+R11</f>
        <v>3000</v>
      </c>
      <c r="T11" s="11">
        <v>31548</v>
      </c>
      <c r="U11" s="2"/>
    </row>
    <row r="12" spans="2:21">
      <c r="C12" s="2">
        <v>2</v>
      </c>
      <c r="D12" s="2" t="s">
        <v>2161</v>
      </c>
      <c r="E12" s="2" t="s">
        <v>2162</v>
      </c>
      <c r="F12" s="2" t="s">
        <v>28</v>
      </c>
      <c r="G12" s="2" t="s">
        <v>1025</v>
      </c>
      <c r="H12" s="2" t="s">
        <v>29</v>
      </c>
      <c r="I12" s="2" t="s">
        <v>1026</v>
      </c>
      <c r="J12" s="2">
        <v>3750</v>
      </c>
      <c r="K12" s="2">
        <v>1250</v>
      </c>
      <c r="L12" s="2">
        <v>0</v>
      </c>
      <c r="M12" s="2">
        <v>0</v>
      </c>
      <c r="N12" s="18">
        <f t="shared" si="0"/>
        <v>5000</v>
      </c>
      <c r="O12" s="2" t="s">
        <v>86</v>
      </c>
      <c r="P12" s="2" t="s">
        <v>2131</v>
      </c>
      <c r="Q12" s="2">
        <f t="shared" si="1"/>
        <v>1250</v>
      </c>
      <c r="R12" s="2">
        <f t="shared" si="1"/>
        <v>0</v>
      </c>
      <c r="S12" s="2">
        <f t="shared" si="2"/>
        <v>1250</v>
      </c>
      <c r="T12" s="11">
        <v>31548</v>
      </c>
      <c r="U12" s="2"/>
    </row>
    <row r="13" spans="2:21">
      <c r="C13" s="2">
        <v>3</v>
      </c>
      <c r="D13" s="2" t="s">
        <v>2163</v>
      </c>
      <c r="E13" s="2" t="s">
        <v>2164</v>
      </c>
      <c r="F13" s="2" t="s">
        <v>28</v>
      </c>
      <c r="G13" s="2" t="s">
        <v>1990</v>
      </c>
      <c r="H13" s="2" t="s">
        <v>29</v>
      </c>
      <c r="I13" s="2" t="s">
        <v>2165</v>
      </c>
      <c r="J13" s="2">
        <v>5250</v>
      </c>
      <c r="K13" s="2">
        <v>1750</v>
      </c>
      <c r="L13" s="2">
        <v>0</v>
      </c>
      <c r="M13" s="2">
        <v>0</v>
      </c>
      <c r="N13" s="18">
        <f t="shared" si="0"/>
        <v>7000</v>
      </c>
      <c r="O13" s="2" t="s">
        <v>86</v>
      </c>
      <c r="P13" s="2" t="s">
        <v>2166</v>
      </c>
      <c r="Q13" s="2">
        <f t="shared" si="1"/>
        <v>1750</v>
      </c>
      <c r="R13" s="2">
        <f t="shared" si="1"/>
        <v>0</v>
      </c>
      <c r="S13" s="2">
        <f t="shared" si="2"/>
        <v>1750</v>
      </c>
      <c r="T13" s="11">
        <v>31548</v>
      </c>
      <c r="U13" s="2"/>
    </row>
    <row r="14" spans="2:21">
      <c r="C14" s="2">
        <v>4</v>
      </c>
      <c r="D14" s="2" t="s">
        <v>2167</v>
      </c>
      <c r="E14" s="2" t="s">
        <v>1988</v>
      </c>
      <c r="F14" s="2" t="s">
        <v>28</v>
      </c>
      <c r="G14" s="2" t="s">
        <v>34</v>
      </c>
      <c r="H14" s="2" t="s">
        <v>29</v>
      </c>
      <c r="I14" s="2" t="s">
        <v>1062</v>
      </c>
      <c r="J14" s="2">
        <v>3750</v>
      </c>
      <c r="K14" s="2">
        <v>1250</v>
      </c>
      <c r="L14" s="2">
        <v>0</v>
      </c>
      <c r="M14" s="2">
        <v>0</v>
      </c>
      <c r="N14" s="18">
        <f t="shared" si="0"/>
        <v>5000</v>
      </c>
      <c r="O14" s="2" t="s">
        <v>1036</v>
      </c>
      <c r="P14" s="2" t="s">
        <v>1744</v>
      </c>
      <c r="Q14" s="2">
        <f t="shared" si="1"/>
        <v>1250</v>
      </c>
      <c r="R14" s="2">
        <f t="shared" si="1"/>
        <v>0</v>
      </c>
      <c r="S14" s="2">
        <f t="shared" si="2"/>
        <v>1250</v>
      </c>
      <c r="T14" s="11">
        <v>31548</v>
      </c>
      <c r="U14" s="2"/>
    </row>
    <row r="15" spans="2:21">
      <c r="C15" s="2">
        <v>5</v>
      </c>
      <c r="D15" s="2" t="s">
        <v>2168</v>
      </c>
      <c r="E15" s="2" t="s">
        <v>2169</v>
      </c>
      <c r="F15" s="2" t="s">
        <v>28</v>
      </c>
      <c r="G15" s="2" t="s">
        <v>34</v>
      </c>
      <c r="H15" s="2" t="s">
        <v>29</v>
      </c>
      <c r="I15" s="2" t="s">
        <v>2170</v>
      </c>
      <c r="J15" s="2">
        <v>9000</v>
      </c>
      <c r="K15" s="2">
        <v>3000</v>
      </c>
      <c r="L15" s="2">
        <v>0</v>
      </c>
      <c r="M15" s="2">
        <v>0</v>
      </c>
      <c r="N15" s="18">
        <f t="shared" si="0"/>
        <v>12000</v>
      </c>
      <c r="O15" s="2" t="s">
        <v>2043</v>
      </c>
      <c r="P15" s="2" t="s">
        <v>384</v>
      </c>
      <c r="Q15" s="2">
        <f t="shared" si="1"/>
        <v>3000</v>
      </c>
      <c r="R15" s="2">
        <f t="shared" si="1"/>
        <v>0</v>
      </c>
      <c r="S15" s="2">
        <f t="shared" si="2"/>
        <v>3000</v>
      </c>
      <c r="T15" s="11">
        <v>31561</v>
      </c>
      <c r="U15" s="2"/>
    </row>
    <row r="16" spans="2:21">
      <c r="C16" s="2">
        <v>6</v>
      </c>
      <c r="D16" s="2" t="s">
        <v>2171</v>
      </c>
      <c r="E16" s="2" t="s">
        <v>89</v>
      </c>
      <c r="F16" s="2" t="s">
        <v>28</v>
      </c>
      <c r="G16" s="2" t="s">
        <v>34</v>
      </c>
      <c r="H16" s="2" t="s">
        <v>29</v>
      </c>
      <c r="I16" s="2" t="s">
        <v>160</v>
      </c>
      <c r="J16" s="2">
        <v>3750</v>
      </c>
      <c r="K16" s="2">
        <v>1250</v>
      </c>
      <c r="L16" s="2">
        <v>0</v>
      </c>
      <c r="M16" s="2">
        <v>0</v>
      </c>
      <c r="N16" s="18">
        <f t="shared" si="0"/>
        <v>5000</v>
      </c>
      <c r="O16" s="2" t="s">
        <v>931</v>
      </c>
      <c r="P16" s="2" t="s">
        <v>1856</v>
      </c>
      <c r="Q16" s="2">
        <f t="shared" si="1"/>
        <v>1250</v>
      </c>
      <c r="R16" s="2">
        <f t="shared" si="1"/>
        <v>0</v>
      </c>
      <c r="S16" s="2">
        <f t="shared" si="2"/>
        <v>1250</v>
      </c>
      <c r="T16" s="11">
        <v>31572</v>
      </c>
      <c r="U16" s="2"/>
    </row>
    <row r="17" spans="3:21">
      <c r="C17" s="2">
        <v>7</v>
      </c>
      <c r="D17" s="2" t="s">
        <v>2172</v>
      </c>
      <c r="E17" s="2" t="s">
        <v>2173</v>
      </c>
      <c r="F17" s="2" t="s">
        <v>28</v>
      </c>
      <c r="G17" s="2" t="s">
        <v>1092</v>
      </c>
      <c r="H17" s="2" t="s">
        <v>29</v>
      </c>
      <c r="I17" s="2" t="s">
        <v>45</v>
      </c>
      <c r="J17" s="2">
        <v>3750</v>
      </c>
      <c r="K17" s="2">
        <v>1250</v>
      </c>
      <c r="L17" s="2">
        <v>0</v>
      </c>
      <c r="M17" s="2">
        <v>0</v>
      </c>
      <c r="N17" s="18">
        <f t="shared" si="0"/>
        <v>5000</v>
      </c>
      <c r="O17" s="2" t="s">
        <v>86</v>
      </c>
      <c r="P17" s="2" t="s">
        <v>42</v>
      </c>
      <c r="Q17" s="2">
        <f t="shared" si="1"/>
        <v>1250</v>
      </c>
      <c r="R17" s="2">
        <f t="shared" si="1"/>
        <v>0</v>
      </c>
      <c r="S17" s="2">
        <f t="shared" si="2"/>
        <v>1250</v>
      </c>
      <c r="T17" s="11">
        <v>31572</v>
      </c>
      <c r="U17" s="2"/>
    </row>
    <row r="18" spans="3:21">
      <c r="C18" s="2">
        <v>8</v>
      </c>
      <c r="D18" s="2" t="s">
        <v>2174</v>
      </c>
      <c r="E18" s="2" t="s">
        <v>2175</v>
      </c>
      <c r="F18" s="2" t="s">
        <v>28</v>
      </c>
      <c r="G18" s="2" t="s">
        <v>1092</v>
      </c>
      <c r="H18" s="2" t="s">
        <v>29</v>
      </c>
      <c r="I18" s="2" t="s">
        <v>1890</v>
      </c>
      <c r="J18" s="2">
        <v>3750</v>
      </c>
      <c r="K18" s="2">
        <v>1250</v>
      </c>
      <c r="L18" s="2">
        <v>0</v>
      </c>
      <c r="M18" s="2">
        <v>0</v>
      </c>
      <c r="N18" s="18">
        <f t="shared" si="0"/>
        <v>5000</v>
      </c>
      <c r="O18" s="2" t="s">
        <v>86</v>
      </c>
      <c r="P18" s="2" t="s">
        <v>365</v>
      </c>
      <c r="Q18" s="2">
        <f t="shared" si="1"/>
        <v>1250</v>
      </c>
      <c r="R18" s="2">
        <f t="shared" si="1"/>
        <v>0</v>
      </c>
      <c r="S18" s="2">
        <f t="shared" si="2"/>
        <v>1250</v>
      </c>
      <c r="T18" s="11">
        <v>31576</v>
      </c>
      <c r="U18" s="2"/>
    </row>
    <row r="19" spans="3:21">
      <c r="C19" s="2">
        <v>9</v>
      </c>
      <c r="D19" s="2" t="s">
        <v>2176</v>
      </c>
      <c r="E19" s="2" t="s">
        <v>1249</v>
      </c>
      <c r="F19" s="2" t="s">
        <v>28</v>
      </c>
      <c r="G19" s="2" t="s">
        <v>34</v>
      </c>
      <c r="H19" s="2" t="s">
        <v>29</v>
      </c>
      <c r="I19" s="2" t="s">
        <v>45</v>
      </c>
      <c r="J19" s="2">
        <v>7500</v>
      </c>
      <c r="K19" s="2">
        <v>2500</v>
      </c>
      <c r="L19" s="2">
        <v>0</v>
      </c>
      <c r="M19" s="2">
        <v>0</v>
      </c>
      <c r="N19" s="18">
        <f t="shared" si="0"/>
        <v>10000</v>
      </c>
      <c r="O19" s="2" t="s">
        <v>931</v>
      </c>
      <c r="P19" s="2" t="s">
        <v>1251</v>
      </c>
      <c r="Q19" s="2">
        <f t="shared" si="1"/>
        <v>2500</v>
      </c>
      <c r="R19" s="2">
        <f t="shared" si="1"/>
        <v>0</v>
      </c>
      <c r="S19" s="2">
        <f t="shared" si="2"/>
        <v>2500</v>
      </c>
      <c r="T19" s="11">
        <v>31631</v>
      </c>
      <c r="U19" s="2"/>
    </row>
    <row r="20" spans="3:21">
      <c r="C20" s="2">
        <v>10</v>
      </c>
      <c r="D20" s="2" t="s">
        <v>2177</v>
      </c>
      <c r="E20" s="2" t="s">
        <v>483</v>
      </c>
      <c r="F20" s="2" t="s">
        <v>28</v>
      </c>
      <c r="G20" s="2" t="s">
        <v>1092</v>
      </c>
      <c r="H20" s="2" t="s">
        <v>29</v>
      </c>
      <c r="I20" s="2" t="s">
        <v>120</v>
      </c>
      <c r="J20" s="2">
        <v>3750</v>
      </c>
      <c r="K20" s="2">
        <v>1250</v>
      </c>
      <c r="L20" s="2">
        <v>0</v>
      </c>
      <c r="M20" s="2">
        <v>0</v>
      </c>
      <c r="N20" s="18">
        <f t="shared" si="0"/>
        <v>5000</v>
      </c>
      <c r="O20" s="2" t="s">
        <v>906</v>
      </c>
      <c r="P20" s="2" t="s">
        <v>2178</v>
      </c>
      <c r="Q20" s="2">
        <f t="shared" si="1"/>
        <v>1250</v>
      </c>
      <c r="R20" s="2">
        <f t="shared" si="1"/>
        <v>0</v>
      </c>
      <c r="S20" s="2">
        <f t="shared" si="2"/>
        <v>1250</v>
      </c>
      <c r="T20" s="11">
        <v>31658</v>
      </c>
      <c r="U20" s="2"/>
    </row>
    <row r="21" spans="3:21">
      <c r="C21" s="2">
        <v>11</v>
      </c>
      <c r="D21" s="2" t="s">
        <v>2179</v>
      </c>
      <c r="E21" s="2" t="s">
        <v>2180</v>
      </c>
      <c r="F21" s="2" t="s">
        <v>28</v>
      </c>
      <c r="G21" s="2" t="s">
        <v>1025</v>
      </c>
      <c r="H21" s="2" t="s">
        <v>29</v>
      </c>
      <c r="I21" s="2" t="s">
        <v>45</v>
      </c>
      <c r="J21" s="2">
        <v>7500</v>
      </c>
      <c r="K21" s="2">
        <v>2500</v>
      </c>
      <c r="L21" s="2">
        <v>0</v>
      </c>
      <c r="M21" s="2">
        <v>0</v>
      </c>
      <c r="N21" s="18">
        <f t="shared" si="0"/>
        <v>10000</v>
      </c>
      <c r="O21" s="2" t="s">
        <v>199</v>
      </c>
      <c r="P21" s="2" t="s">
        <v>2181</v>
      </c>
      <c r="Q21" s="2">
        <f t="shared" si="1"/>
        <v>2500</v>
      </c>
      <c r="R21" s="2">
        <f t="shared" si="1"/>
        <v>0</v>
      </c>
      <c r="S21" s="2">
        <f t="shared" si="2"/>
        <v>2500</v>
      </c>
      <c r="T21" s="11">
        <v>31658</v>
      </c>
      <c r="U21" s="2"/>
    </row>
    <row r="22" spans="3:21">
      <c r="C22" s="2">
        <v>12</v>
      </c>
      <c r="D22" s="2" t="s">
        <v>2182</v>
      </c>
      <c r="E22" s="2" t="s">
        <v>2183</v>
      </c>
      <c r="F22" s="2" t="s">
        <v>28</v>
      </c>
      <c r="G22" s="2" t="s">
        <v>34</v>
      </c>
      <c r="H22" s="2" t="s">
        <v>29</v>
      </c>
      <c r="I22" s="2" t="s">
        <v>1122</v>
      </c>
      <c r="J22" s="2">
        <v>10000</v>
      </c>
      <c r="K22" s="2">
        <v>2500</v>
      </c>
      <c r="L22" s="2">
        <v>0</v>
      </c>
      <c r="M22" s="2">
        <v>0</v>
      </c>
      <c r="N22" s="18">
        <f t="shared" si="0"/>
        <v>12500</v>
      </c>
      <c r="O22" s="2" t="s">
        <v>931</v>
      </c>
      <c r="P22" s="2" t="s">
        <v>1251</v>
      </c>
      <c r="Q22" s="2">
        <f t="shared" si="1"/>
        <v>2500</v>
      </c>
      <c r="R22" s="2">
        <f t="shared" si="1"/>
        <v>0</v>
      </c>
      <c r="S22" s="2">
        <f t="shared" si="2"/>
        <v>2500</v>
      </c>
      <c r="T22" s="11">
        <v>31679</v>
      </c>
      <c r="U22" s="2"/>
    </row>
    <row r="23" spans="3:21">
      <c r="C23" s="2">
        <v>13</v>
      </c>
      <c r="D23" s="2" t="s">
        <v>2184</v>
      </c>
      <c r="E23" s="2" t="s">
        <v>274</v>
      </c>
      <c r="F23" s="2" t="s">
        <v>28</v>
      </c>
      <c r="G23" s="2" t="s">
        <v>34</v>
      </c>
      <c r="H23" s="2" t="s">
        <v>29</v>
      </c>
      <c r="I23" s="2" t="s">
        <v>2185</v>
      </c>
      <c r="J23" s="2">
        <v>9000</v>
      </c>
      <c r="K23" s="2">
        <v>3000</v>
      </c>
      <c r="L23" s="2">
        <v>0</v>
      </c>
      <c r="M23" s="2">
        <v>0</v>
      </c>
      <c r="N23" s="18">
        <f t="shared" si="0"/>
        <v>12000</v>
      </c>
      <c r="O23" s="2" t="s">
        <v>104</v>
      </c>
      <c r="P23" s="2" t="s">
        <v>1437</v>
      </c>
      <c r="Q23" s="2">
        <f t="shared" si="1"/>
        <v>3000</v>
      </c>
      <c r="R23" s="2">
        <f t="shared" si="1"/>
        <v>0</v>
      </c>
      <c r="S23" s="2">
        <f t="shared" si="2"/>
        <v>3000</v>
      </c>
      <c r="T23" s="11">
        <v>31679</v>
      </c>
      <c r="U23" s="2"/>
    </row>
    <row r="24" spans="3:21">
      <c r="C24" s="2">
        <v>14</v>
      </c>
      <c r="D24" s="2" t="s">
        <v>2186</v>
      </c>
      <c r="E24" s="2" t="s">
        <v>2187</v>
      </c>
      <c r="F24" s="2" t="s">
        <v>28</v>
      </c>
      <c r="G24" s="2" t="s">
        <v>34</v>
      </c>
      <c r="H24" s="2" t="s">
        <v>29</v>
      </c>
      <c r="I24" s="2" t="s">
        <v>160</v>
      </c>
      <c r="J24" s="2">
        <v>4875</v>
      </c>
      <c r="K24" s="2">
        <v>1625</v>
      </c>
      <c r="L24" s="2">
        <v>0</v>
      </c>
      <c r="M24" s="2">
        <v>0</v>
      </c>
      <c r="N24" s="18">
        <f t="shared" si="0"/>
        <v>6500</v>
      </c>
      <c r="O24" s="2" t="s">
        <v>931</v>
      </c>
      <c r="P24" s="2" t="s">
        <v>361</v>
      </c>
      <c r="Q24" s="2">
        <f t="shared" si="1"/>
        <v>1625</v>
      </c>
      <c r="R24" s="2">
        <f t="shared" si="1"/>
        <v>0</v>
      </c>
      <c r="S24" s="2">
        <f t="shared" si="2"/>
        <v>1625</v>
      </c>
      <c r="T24" s="11">
        <v>31688</v>
      </c>
      <c r="U24" s="2"/>
    </row>
    <row r="25" spans="3:21">
      <c r="C25" s="2">
        <v>15</v>
      </c>
      <c r="D25" s="2" t="s">
        <v>2188</v>
      </c>
      <c r="E25" s="2" t="s">
        <v>2189</v>
      </c>
      <c r="F25" s="2" t="s">
        <v>28</v>
      </c>
      <c r="G25" s="2" t="s">
        <v>1092</v>
      </c>
      <c r="H25" s="2" t="s">
        <v>29</v>
      </c>
      <c r="I25" s="2" t="s">
        <v>2190</v>
      </c>
      <c r="J25" s="2">
        <v>9000</v>
      </c>
      <c r="K25" s="2">
        <v>3000</v>
      </c>
      <c r="L25" s="2">
        <v>0</v>
      </c>
      <c r="M25" s="2">
        <v>0</v>
      </c>
      <c r="N25" s="18">
        <f t="shared" si="0"/>
        <v>12000</v>
      </c>
      <c r="O25" s="2" t="s">
        <v>931</v>
      </c>
      <c r="P25" s="2" t="s">
        <v>1671</v>
      </c>
      <c r="Q25" s="2">
        <f t="shared" si="1"/>
        <v>3000</v>
      </c>
      <c r="R25" s="2">
        <f t="shared" si="1"/>
        <v>0</v>
      </c>
      <c r="S25" s="2">
        <f t="shared" si="2"/>
        <v>3000</v>
      </c>
      <c r="T25" s="11">
        <v>31701</v>
      </c>
      <c r="U25" s="2"/>
    </row>
    <row r="26" spans="3:21">
      <c r="C26" s="2">
        <v>16</v>
      </c>
      <c r="D26" s="2" t="s">
        <v>2191</v>
      </c>
      <c r="E26" s="2" t="s">
        <v>2192</v>
      </c>
      <c r="F26" s="2" t="s">
        <v>28</v>
      </c>
      <c r="G26" s="2" t="s">
        <v>34</v>
      </c>
      <c r="H26" s="2" t="s">
        <v>29</v>
      </c>
      <c r="I26" s="2" t="s">
        <v>2193</v>
      </c>
      <c r="J26" s="2">
        <v>9000</v>
      </c>
      <c r="K26" s="2">
        <v>3000</v>
      </c>
      <c r="L26" s="2">
        <v>0</v>
      </c>
      <c r="M26" s="2">
        <v>0</v>
      </c>
      <c r="N26" s="18">
        <f t="shared" si="0"/>
        <v>12000</v>
      </c>
      <c r="O26" s="2" t="s">
        <v>931</v>
      </c>
      <c r="P26" s="2" t="s">
        <v>539</v>
      </c>
      <c r="Q26" s="2">
        <f t="shared" si="1"/>
        <v>3000</v>
      </c>
      <c r="R26" s="2">
        <f t="shared" si="1"/>
        <v>0</v>
      </c>
      <c r="S26" s="2">
        <f t="shared" si="2"/>
        <v>3000</v>
      </c>
      <c r="T26" s="11">
        <v>31709</v>
      </c>
      <c r="U26" s="2"/>
    </row>
    <row r="27" spans="3:21">
      <c r="C27" s="2">
        <v>17</v>
      </c>
      <c r="D27" s="2" t="s">
        <v>2194</v>
      </c>
      <c r="E27" s="2" t="s">
        <v>2195</v>
      </c>
      <c r="F27" s="2" t="s">
        <v>28</v>
      </c>
      <c r="G27" s="2" t="s">
        <v>1092</v>
      </c>
      <c r="H27" s="2" t="s">
        <v>29</v>
      </c>
      <c r="I27" s="2" t="s">
        <v>1890</v>
      </c>
      <c r="J27" s="2">
        <v>1125</v>
      </c>
      <c r="K27" s="2">
        <v>375</v>
      </c>
      <c r="L27" s="2">
        <v>0</v>
      </c>
      <c r="M27" s="2">
        <v>0</v>
      </c>
      <c r="N27" s="18">
        <f t="shared" si="0"/>
        <v>1500</v>
      </c>
      <c r="O27" s="2" t="s">
        <v>86</v>
      </c>
      <c r="P27" s="2" t="s">
        <v>42</v>
      </c>
      <c r="Q27" s="2">
        <f t="shared" si="1"/>
        <v>375</v>
      </c>
      <c r="R27" s="2">
        <f t="shared" si="1"/>
        <v>0</v>
      </c>
      <c r="S27" s="2">
        <f t="shared" si="2"/>
        <v>375</v>
      </c>
      <c r="T27" s="11">
        <v>31709</v>
      </c>
      <c r="U27" s="2"/>
    </row>
    <row r="28" spans="3:21">
      <c r="C28" s="2">
        <v>18</v>
      </c>
      <c r="D28" s="2" t="s">
        <v>2196</v>
      </c>
      <c r="E28" s="2" t="s">
        <v>2197</v>
      </c>
      <c r="F28" s="2" t="s">
        <v>28</v>
      </c>
      <c r="G28" s="2" t="s">
        <v>1102</v>
      </c>
      <c r="H28" s="2" t="s">
        <v>29</v>
      </c>
      <c r="I28" s="2" t="s">
        <v>599</v>
      </c>
      <c r="J28" s="2">
        <v>9000</v>
      </c>
      <c r="K28" s="2">
        <v>3000</v>
      </c>
      <c r="L28" s="2">
        <v>0</v>
      </c>
      <c r="M28" s="2">
        <v>0</v>
      </c>
      <c r="N28" s="18">
        <f t="shared" si="0"/>
        <v>12000</v>
      </c>
      <c r="O28" s="2" t="s">
        <v>2148</v>
      </c>
      <c r="P28" s="2" t="s">
        <v>28</v>
      </c>
      <c r="Q28" s="2">
        <f t="shared" si="1"/>
        <v>3000</v>
      </c>
      <c r="R28" s="2">
        <f t="shared" si="1"/>
        <v>0</v>
      </c>
      <c r="S28" s="2">
        <f t="shared" si="2"/>
        <v>3000</v>
      </c>
      <c r="T28" s="11">
        <v>31712</v>
      </c>
      <c r="U28" s="2"/>
    </row>
    <row r="29" spans="3:21">
      <c r="C29" s="2">
        <v>19</v>
      </c>
      <c r="D29" s="2" t="s">
        <v>2198</v>
      </c>
      <c r="E29" s="2" t="s">
        <v>2199</v>
      </c>
      <c r="F29" s="2" t="s">
        <v>28</v>
      </c>
      <c r="G29" s="2" t="s">
        <v>1092</v>
      </c>
      <c r="H29" s="2" t="s">
        <v>29</v>
      </c>
      <c r="I29" s="2" t="s">
        <v>599</v>
      </c>
      <c r="J29" s="2">
        <v>5000</v>
      </c>
      <c r="K29" s="2">
        <v>2782</v>
      </c>
      <c r="L29" s="2">
        <v>0</v>
      </c>
      <c r="M29" s="2">
        <v>0</v>
      </c>
      <c r="N29" s="18">
        <f t="shared" si="0"/>
        <v>7782</v>
      </c>
      <c r="O29" s="2" t="s">
        <v>2083</v>
      </c>
      <c r="P29" s="2" t="s">
        <v>1251</v>
      </c>
      <c r="Q29" s="2">
        <f t="shared" si="1"/>
        <v>2782</v>
      </c>
      <c r="R29" s="2">
        <f t="shared" si="1"/>
        <v>0</v>
      </c>
      <c r="S29" s="2">
        <f t="shared" si="2"/>
        <v>2782</v>
      </c>
      <c r="T29" s="11">
        <v>31726</v>
      </c>
      <c r="U29" s="2"/>
    </row>
    <row r="30" spans="3:21">
      <c r="C30" s="2">
        <v>20</v>
      </c>
      <c r="D30" s="2" t="s">
        <v>2200</v>
      </c>
      <c r="E30" s="2" t="s">
        <v>2201</v>
      </c>
      <c r="F30" s="2" t="s">
        <v>28</v>
      </c>
      <c r="G30" s="2" t="s">
        <v>1068</v>
      </c>
      <c r="H30" s="2" t="s">
        <v>29</v>
      </c>
      <c r="I30" s="2" t="s">
        <v>45</v>
      </c>
      <c r="J30" s="2">
        <v>7500</v>
      </c>
      <c r="K30" s="2">
        <v>2500</v>
      </c>
      <c r="L30" s="2">
        <v>0</v>
      </c>
      <c r="M30" s="2">
        <v>0</v>
      </c>
      <c r="N30" s="18">
        <f t="shared" si="0"/>
        <v>10000</v>
      </c>
      <c r="O30" s="2" t="s">
        <v>2202</v>
      </c>
      <c r="P30" s="2" t="s">
        <v>28</v>
      </c>
      <c r="Q30" s="2">
        <f t="shared" si="1"/>
        <v>2500</v>
      </c>
      <c r="R30" s="2">
        <f t="shared" si="1"/>
        <v>0</v>
      </c>
      <c r="S30" s="2">
        <f t="shared" si="2"/>
        <v>2500</v>
      </c>
      <c r="T30" s="11">
        <v>31757</v>
      </c>
      <c r="U30" s="2"/>
    </row>
    <row r="31" spans="3:21">
      <c r="C31" s="2">
        <v>21</v>
      </c>
      <c r="D31" s="2" t="s">
        <v>2203</v>
      </c>
      <c r="E31" s="2" t="s">
        <v>2204</v>
      </c>
      <c r="F31" s="2" t="s">
        <v>28</v>
      </c>
      <c r="G31" s="2" t="s">
        <v>240</v>
      </c>
      <c r="H31" s="2" t="s">
        <v>29</v>
      </c>
      <c r="I31" s="2" t="s">
        <v>1487</v>
      </c>
      <c r="J31" s="2">
        <v>11250</v>
      </c>
      <c r="K31" s="2">
        <v>3750</v>
      </c>
      <c r="L31" s="2">
        <v>0</v>
      </c>
      <c r="M31" s="2">
        <v>0</v>
      </c>
      <c r="N31" s="18">
        <f t="shared" si="0"/>
        <v>15000</v>
      </c>
      <c r="O31" s="2" t="s">
        <v>931</v>
      </c>
      <c r="P31" s="2" t="s">
        <v>1097</v>
      </c>
      <c r="Q31" s="2">
        <f t="shared" si="1"/>
        <v>3750</v>
      </c>
      <c r="R31" s="2">
        <f t="shared" si="1"/>
        <v>0</v>
      </c>
      <c r="S31" s="2">
        <f t="shared" si="2"/>
        <v>3750</v>
      </c>
      <c r="T31" s="11">
        <v>31761</v>
      </c>
      <c r="U31" s="2"/>
    </row>
    <row r="32" spans="3:21">
      <c r="C32" s="2">
        <v>22</v>
      </c>
      <c r="D32" s="2" t="s">
        <v>2205</v>
      </c>
      <c r="E32" s="2" t="s">
        <v>2206</v>
      </c>
      <c r="F32" s="2" t="s">
        <v>28</v>
      </c>
      <c r="G32" s="2" t="s">
        <v>240</v>
      </c>
      <c r="H32" s="2" t="s">
        <v>29</v>
      </c>
      <c r="I32" s="2" t="s">
        <v>1487</v>
      </c>
      <c r="J32" s="2">
        <v>9000</v>
      </c>
      <c r="K32" s="2">
        <v>3000</v>
      </c>
      <c r="L32" s="2">
        <v>0</v>
      </c>
      <c r="M32" s="2">
        <v>0</v>
      </c>
      <c r="N32" s="18">
        <f t="shared" si="0"/>
        <v>12000</v>
      </c>
      <c r="O32" s="2" t="s">
        <v>2110</v>
      </c>
      <c r="P32" s="2" t="s">
        <v>51</v>
      </c>
      <c r="Q32" s="2">
        <f t="shared" si="1"/>
        <v>3000</v>
      </c>
      <c r="R32" s="2">
        <f t="shared" si="1"/>
        <v>0</v>
      </c>
      <c r="S32" s="2">
        <f t="shared" si="2"/>
        <v>3000</v>
      </c>
      <c r="T32" s="11">
        <v>31762</v>
      </c>
      <c r="U32" s="2"/>
    </row>
    <row r="33" spans="3:21">
      <c r="C33" s="2">
        <v>23</v>
      </c>
      <c r="D33" s="2" t="s">
        <v>2207</v>
      </c>
      <c r="E33" s="2" t="s">
        <v>2208</v>
      </c>
      <c r="F33" s="2" t="s">
        <v>28</v>
      </c>
      <c r="G33" s="2" t="s">
        <v>34</v>
      </c>
      <c r="H33" s="2" t="s">
        <v>29</v>
      </c>
      <c r="I33" s="2" t="s">
        <v>1784</v>
      </c>
      <c r="J33" s="2">
        <v>9000</v>
      </c>
      <c r="K33" s="2">
        <v>3000</v>
      </c>
      <c r="L33" s="2">
        <v>0</v>
      </c>
      <c r="M33" s="2">
        <v>0</v>
      </c>
      <c r="N33" s="18">
        <f t="shared" si="0"/>
        <v>12000</v>
      </c>
      <c r="O33" s="2" t="s">
        <v>931</v>
      </c>
      <c r="P33" s="2" t="s">
        <v>2209</v>
      </c>
      <c r="Q33" s="2">
        <f t="shared" si="1"/>
        <v>3000</v>
      </c>
      <c r="R33" s="2">
        <f t="shared" si="1"/>
        <v>0</v>
      </c>
      <c r="S33" s="2">
        <f t="shared" si="2"/>
        <v>3000</v>
      </c>
      <c r="T33" s="11">
        <v>31765</v>
      </c>
      <c r="U33" s="2"/>
    </row>
    <row r="34" spans="3:21">
      <c r="C34" s="2">
        <v>24</v>
      </c>
      <c r="D34" s="2" t="s">
        <v>2210</v>
      </c>
      <c r="E34" s="2" t="s">
        <v>2211</v>
      </c>
      <c r="F34" s="2" t="s">
        <v>28</v>
      </c>
      <c r="G34" s="2" t="s">
        <v>1025</v>
      </c>
      <c r="H34" s="2" t="s">
        <v>29</v>
      </c>
      <c r="I34" s="2" t="s">
        <v>2190</v>
      </c>
      <c r="J34" s="2">
        <v>9000</v>
      </c>
      <c r="K34" s="2">
        <v>3000</v>
      </c>
      <c r="L34" s="2">
        <v>0</v>
      </c>
      <c r="M34" s="2">
        <v>0</v>
      </c>
      <c r="N34" s="18">
        <f t="shared" si="0"/>
        <v>12000</v>
      </c>
      <c r="O34" s="2" t="s">
        <v>931</v>
      </c>
      <c r="P34" s="2" t="s">
        <v>42</v>
      </c>
      <c r="Q34" s="2">
        <f t="shared" si="1"/>
        <v>3000</v>
      </c>
      <c r="R34" s="2">
        <f t="shared" si="1"/>
        <v>0</v>
      </c>
      <c r="S34" s="2">
        <f t="shared" si="2"/>
        <v>3000</v>
      </c>
      <c r="T34" s="11">
        <v>31768</v>
      </c>
      <c r="U34" s="2"/>
    </row>
    <row r="35" spans="3:21">
      <c r="C35" s="2">
        <v>25</v>
      </c>
      <c r="D35" s="2" t="s">
        <v>2212</v>
      </c>
      <c r="E35" s="2" t="s">
        <v>2213</v>
      </c>
      <c r="F35" s="2" t="s">
        <v>28</v>
      </c>
      <c r="G35" s="2" t="s">
        <v>34</v>
      </c>
      <c r="H35" s="2" t="s">
        <v>29</v>
      </c>
      <c r="I35" s="2" t="s">
        <v>120</v>
      </c>
      <c r="J35" s="2">
        <v>3750</v>
      </c>
      <c r="K35" s="2">
        <v>1250</v>
      </c>
      <c r="L35" s="2">
        <v>0</v>
      </c>
      <c r="M35" s="2">
        <v>0</v>
      </c>
      <c r="N35" s="18">
        <f t="shared" si="0"/>
        <v>5000</v>
      </c>
      <c r="O35" s="2" t="s">
        <v>86</v>
      </c>
      <c r="P35" s="2" t="s">
        <v>87</v>
      </c>
      <c r="Q35" s="2">
        <f t="shared" si="1"/>
        <v>1250</v>
      </c>
      <c r="R35" s="2">
        <f t="shared" si="1"/>
        <v>0</v>
      </c>
      <c r="S35" s="2">
        <f t="shared" si="2"/>
        <v>1250</v>
      </c>
      <c r="T35" s="11">
        <v>31768</v>
      </c>
      <c r="U35" s="2"/>
    </row>
    <row r="36" spans="3:21">
      <c r="C36" s="2">
        <v>26</v>
      </c>
      <c r="D36" s="2" t="s">
        <v>2214</v>
      </c>
      <c r="E36" s="2" t="s">
        <v>2215</v>
      </c>
      <c r="F36" s="2" t="s">
        <v>28</v>
      </c>
      <c r="G36" s="2" t="s">
        <v>1025</v>
      </c>
      <c r="H36" s="2" t="s">
        <v>29</v>
      </c>
      <c r="I36" s="2" t="s">
        <v>2216</v>
      </c>
      <c r="J36" s="2">
        <v>3750</v>
      </c>
      <c r="K36" s="2">
        <v>1250</v>
      </c>
      <c r="L36" s="2">
        <v>0</v>
      </c>
      <c r="M36" s="2">
        <v>0</v>
      </c>
      <c r="N36" s="18">
        <f t="shared" si="0"/>
        <v>5000</v>
      </c>
      <c r="O36" s="2" t="s">
        <v>86</v>
      </c>
      <c r="P36" s="2" t="s">
        <v>195</v>
      </c>
      <c r="Q36" s="2">
        <f t="shared" si="1"/>
        <v>1250</v>
      </c>
      <c r="R36" s="2">
        <f t="shared" si="1"/>
        <v>0</v>
      </c>
      <c r="S36" s="2">
        <f t="shared" si="2"/>
        <v>1250</v>
      </c>
      <c r="T36" s="11">
        <v>31769</v>
      </c>
      <c r="U36" s="2"/>
    </row>
    <row r="37" spans="3:21">
      <c r="C37" s="2">
        <v>27</v>
      </c>
      <c r="D37" s="2" t="s">
        <v>2217</v>
      </c>
      <c r="E37" s="2" t="s">
        <v>2218</v>
      </c>
      <c r="F37" s="2" t="s">
        <v>28</v>
      </c>
      <c r="G37" s="2" t="s">
        <v>1092</v>
      </c>
      <c r="H37" s="2" t="s">
        <v>29</v>
      </c>
      <c r="I37" s="2" t="s">
        <v>45</v>
      </c>
      <c r="J37" s="2">
        <v>3750</v>
      </c>
      <c r="K37" s="2">
        <v>1250</v>
      </c>
      <c r="L37" s="2">
        <v>0</v>
      </c>
      <c r="M37" s="2">
        <v>0</v>
      </c>
      <c r="N37" s="18">
        <f t="shared" si="0"/>
        <v>5000</v>
      </c>
      <c r="O37" s="2" t="s">
        <v>931</v>
      </c>
      <c r="P37" s="2" t="s">
        <v>1936</v>
      </c>
      <c r="Q37" s="2">
        <f t="shared" si="1"/>
        <v>1250</v>
      </c>
      <c r="R37" s="2">
        <f t="shared" si="1"/>
        <v>0</v>
      </c>
      <c r="S37" s="2">
        <f t="shared" si="2"/>
        <v>1250</v>
      </c>
      <c r="T37" s="11">
        <v>31769</v>
      </c>
      <c r="U37" s="2"/>
    </row>
    <row r="38" spans="3:21">
      <c r="C38" s="2">
        <v>28</v>
      </c>
      <c r="D38" s="2" t="s">
        <v>2219</v>
      </c>
      <c r="E38" s="2" t="s">
        <v>2220</v>
      </c>
      <c r="F38" s="2" t="s">
        <v>28</v>
      </c>
      <c r="G38" s="2" t="s">
        <v>34</v>
      </c>
      <c r="H38" s="2" t="s">
        <v>29</v>
      </c>
      <c r="I38" s="2" t="s">
        <v>120</v>
      </c>
      <c r="J38" s="2">
        <v>9000</v>
      </c>
      <c r="K38" s="2">
        <v>3000</v>
      </c>
      <c r="L38" s="2">
        <v>0</v>
      </c>
      <c r="M38" s="2">
        <v>0</v>
      </c>
      <c r="N38" s="18">
        <f t="shared" si="0"/>
        <v>12000</v>
      </c>
      <c r="O38" s="2" t="s">
        <v>931</v>
      </c>
      <c r="P38" s="2" t="s">
        <v>28</v>
      </c>
      <c r="Q38" s="2">
        <f t="shared" si="1"/>
        <v>3000</v>
      </c>
      <c r="R38" s="2">
        <f t="shared" si="1"/>
        <v>0</v>
      </c>
      <c r="S38" s="2">
        <f t="shared" si="2"/>
        <v>3000</v>
      </c>
      <c r="T38" s="11">
        <v>31770</v>
      </c>
      <c r="U38" s="2"/>
    </row>
    <row r="39" spans="3:21">
      <c r="C39" s="2">
        <v>29</v>
      </c>
      <c r="D39" s="2" t="s">
        <v>2221</v>
      </c>
      <c r="E39" s="2" t="s">
        <v>2222</v>
      </c>
      <c r="F39" s="2" t="s">
        <v>28</v>
      </c>
      <c r="G39" s="2" t="s">
        <v>34</v>
      </c>
      <c r="H39" s="2" t="s">
        <v>29</v>
      </c>
      <c r="I39" s="2" t="s">
        <v>755</v>
      </c>
      <c r="J39" s="2">
        <v>17770</v>
      </c>
      <c r="K39" s="2">
        <v>4700</v>
      </c>
      <c r="L39" s="2">
        <v>0</v>
      </c>
      <c r="M39" s="2">
        <v>0</v>
      </c>
      <c r="N39" s="18">
        <f t="shared" si="0"/>
        <v>22470</v>
      </c>
      <c r="O39" s="2" t="s">
        <v>1036</v>
      </c>
      <c r="P39" s="2" t="s">
        <v>610</v>
      </c>
      <c r="Q39" s="2">
        <f t="shared" si="1"/>
        <v>4700</v>
      </c>
      <c r="R39" s="2">
        <f t="shared" si="1"/>
        <v>0</v>
      </c>
      <c r="S39" s="2">
        <f t="shared" si="2"/>
        <v>4700</v>
      </c>
      <c r="T39" s="11">
        <v>31775</v>
      </c>
      <c r="U39" s="2"/>
    </row>
    <row r="40" spans="3:21">
      <c r="C40" s="2">
        <v>30</v>
      </c>
      <c r="D40" s="2" t="s">
        <v>2223</v>
      </c>
      <c r="E40" s="2" t="s">
        <v>2224</v>
      </c>
      <c r="F40" s="2" t="s">
        <v>28</v>
      </c>
      <c r="G40" s="2" t="s">
        <v>34</v>
      </c>
      <c r="H40" s="2" t="s">
        <v>29</v>
      </c>
      <c r="I40" s="2" t="s">
        <v>120</v>
      </c>
      <c r="J40" s="2">
        <v>9000</v>
      </c>
      <c r="K40" s="2">
        <v>3000</v>
      </c>
      <c r="L40" s="2">
        <v>0</v>
      </c>
      <c r="M40" s="2">
        <v>0</v>
      </c>
      <c r="N40" s="18">
        <f t="shared" si="0"/>
        <v>12000</v>
      </c>
      <c r="O40" s="2" t="s">
        <v>931</v>
      </c>
      <c r="P40" s="2" t="s">
        <v>1097</v>
      </c>
      <c r="Q40" s="2">
        <f t="shared" si="1"/>
        <v>3000</v>
      </c>
      <c r="R40" s="2">
        <f t="shared" si="1"/>
        <v>0</v>
      </c>
      <c r="S40" s="2">
        <f t="shared" si="2"/>
        <v>3000</v>
      </c>
      <c r="T40" s="11">
        <v>31776</v>
      </c>
      <c r="U40" s="2"/>
    </row>
    <row r="41" spans="3:21">
      <c r="C41" s="2">
        <v>31</v>
      </c>
      <c r="D41" s="2" t="s">
        <v>2225</v>
      </c>
      <c r="E41" s="2" t="s">
        <v>2226</v>
      </c>
      <c r="F41" s="2" t="s">
        <v>28</v>
      </c>
      <c r="G41" s="2" t="s">
        <v>1092</v>
      </c>
      <c r="H41" s="2" t="s">
        <v>29</v>
      </c>
      <c r="I41" s="2" t="s">
        <v>120</v>
      </c>
      <c r="J41" s="2">
        <v>3750</v>
      </c>
      <c r="K41" s="2">
        <v>1250</v>
      </c>
      <c r="L41" s="2">
        <v>0</v>
      </c>
      <c r="M41" s="2">
        <v>0</v>
      </c>
      <c r="N41" s="18">
        <f t="shared" si="0"/>
        <v>5000</v>
      </c>
      <c r="O41" s="2" t="s">
        <v>931</v>
      </c>
      <c r="P41" s="2" t="s">
        <v>1468</v>
      </c>
      <c r="Q41" s="2">
        <f t="shared" si="1"/>
        <v>1250</v>
      </c>
      <c r="R41" s="2">
        <f t="shared" si="1"/>
        <v>0</v>
      </c>
      <c r="S41" s="2">
        <f t="shared" si="2"/>
        <v>1250</v>
      </c>
      <c r="T41" s="11">
        <v>31776</v>
      </c>
      <c r="U41" s="2"/>
    </row>
    <row r="42" spans="3:21">
      <c r="C42" s="2">
        <v>32</v>
      </c>
      <c r="D42" s="2" t="s">
        <v>2227</v>
      </c>
      <c r="E42" s="2" t="s">
        <v>2226</v>
      </c>
      <c r="F42" s="2" t="s">
        <v>28</v>
      </c>
      <c r="G42" s="2" t="s">
        <v>1092</v>
      </c>
      <c r="H42" s="2" t="s">
        <v>29</v>
      </c>
      <c r="I42" s="2" t="s">
        <v>45</v>
      </c>
      <c r="J42" s="2">
        <v>3750</v>
      </c>
      <c r="K42" s="2">
        <v>1250</v>
      </c>
      <c r="L42" s="2">
        <v>0</v>
      </c>
      <c r="M42" s="2">
        <v>0</v>
      </c>
      <c r="N42" s="18">
        <f t="shared" si="0"/>
        <v>5000</v>
      </c>
      <c r="O42" s="2" t="s">
        <v>931</v>
      </c>
      <c r="P42" s="2" t="s">
        <v>1468</v>
      </c>
      <c r="Q42" s="2">
        <f t="shared" si="1"/>
        <v>1250</v>
      </c>
      <c r="R42" s="2">
        <f t="shared" si="1"/>
        <v>0</v>
      </c>
      <c r="S42" s="2">
        <f t="shared" si="2"/>
        <v>1250</v>
      </c>
      <c r="T42" s="11">
        <v>31776</v>
      </c>
      <c r="U42" s="2"/>
    </row>
    <row r="43" spans="3:21">
      <c r="C43" s="2">
        <v>33</v>
      </c>
      <c r="D43" s="2" t="s">
        <v>2228</v>
      </c>
      <c r="E43" s="2" t="s">
        <v>2030</v>
      </c>
      <c r="F43" s="2" t="s">
        <v>28</v>
      </c>
      <c r="G43" s="2" t="s">
        <v>34</v>
      </c>
      <c r="H43" s="2" t="s">
        <v>29</v>
      </c>
      <c r="I43" s="2" t="s">
        <v>2229</v>
      </c>
      <c r="J43" s="2">
        <v>2250</v>
      </c>
      <c r="K43" s="2">
        <v>750</v>
      </c>
      <c r="L43" s="2">
        <v>0</v>
      </c>
      <c r="M43" s="2">
        <v>0</v>
      </c>
      <c r="N43" s="18">
        <f t="shared" si="0"/>
        <v>3000</v>
      </c>
      <c r="O43" s="2" t="s">
        <v>383</v>
      </c>
      <c r="P43" s="2" t="s">
        <v>2033</v>
      </c>
      <c r="Q43" s="2">
        <f t="shared" si="1"/>
        <v>750</v>
      </c>
      <c r="R43" s="2">
        <f t="shared" si="1"/>
        <v>0</v>
      </c>
      <c r="S43" s="2">
        <f t="shared" si="2"/>
        <v>750</v>
      </c>
      <c r="T43" s="11">
        <v>31786</v>
      </c>
      <c r="U43" s="2"/>
    </row>
    <row r="44" spans="3:21">
      <c r="C44" s="2">
        <v>34</v>
      </c>
      <c r="D44" s="2" t="s">
        <v>2230</v>
      </c>
      <c r="E44" s="2" t="s">
        <v>2030</v>
      </c>
      <c r="F44" s="2" t="s">
        <v>28</v>
      </c>
      <c r="G44" s="2" t="s">
        <v>34</v>
      </c>
      <c r="H44" s="2" t="s">
        <v>29</v>
      </c>
      <c r="I44" s="2" t="s">
        <v>2039</v>
      </c>
      <c r="J44" s="2">
        <v>2250</v>
      </c>
      <c r="K44" s="2">
        <v>750</v>
      </c>
      <c r="L44" s="2">
        <v>0</v>
      </c>
      <c r="M44" s="2">
        <v>0</v>
      </c>
      <c r="N44" s="18">
        <f t="shared" si="0"/>
        <v>3000</v>
      </c>
      <c r="O44" s="2" t="s">
        <v>383</v>
      </c>
      <c r="P44" s="2" t="s">
        <v>2033</v>
      </c>
      <c r="Q44" s="2">
        <f t="shared" si="1"/>
        <v>750</v>
      </c>
      <c r="R44" s="2">
        <f t="shared" si="1"/>
        <v>0</v>
      </c>
      <c r="S44" s="2">
        <f t="shared" si="2"/>
        <v>750</v>
      </c>
      <c r="T44" s="11">
        <v>31786</v>
      </c>
      <c r="U44" s="2"/>
    </row>
    <row r="45" spans="3:21">
      <c r="C45" s="2">
        <v>35</v>
      </c>
      <c r="D45" s="2" t="s">
        <v>2231</v>
      </c>
      <c r="E45" s="2" t="s">
        <v>2030</v>
      </c>
      <c r="F45" s="2" t="s">
        <v>28</v>
      </c>
      <c r="G45" s="2" t="s">
        <v>34</v>
      </c>
      <c r="H45" s="2" t="s">
        <v>29</v>
      </c>
      <c r="I45" s="2" t="s">
        <v>1872</v>
      </c>
      <c r="J45" s="2">
        <v>3750</v>
      </c>
      <c r="K45" s="2">
        <v>1250</v>
      </c>
      <c r="L45" s="2">
        <v>0</v>
      </c>
      <c r="M45" s="2">
        <v>0</v>
      </c>
      <c r="N45" s="18">
        <f t="shared" si="0"/>
        <v>5000</v>
      </c>
      <c r="O45" s="2" t="s">
        <v>383</v>
      </c>
      <c r="P45" s="2" t="s">
        <v>2033</v>
      </c>
      <c r="Q45" s="2">
        <f t="shared" si="1"/>
        <v>1250</v>
      </c>
      <c r="R45" s="2">
        <f t="shared" si="1"/>
        <v>0</v>
      </c>
      <c r="S45" s="2">
        <f t="shared" si="2"/>
        <v>1250</v>
      </c>
      <c r="T45" s="11">
        <v>31786</v>
      </c>
      <c r="U45" s="2"/>
    </row>
    <row r="46" spans="3:21">
      <c r="C46" s="2">
        <v>36</v>
      </c>
      <c r="D46" s="2" t="s">
        <v>2232</v>
      </c>
      <c r="E46" s="2" t="s">
        <v>2143</v>
      </c>
      <c r="F46" s="2" t="s">
        <v>28</v>
      </c>
      <c r="G46" s="2" t="s">
        <v>34</v>
      </c>
      <c r="H46" s="2" t="s">
        <v>29</v>
      </c>
      <c r="I46" s="2" t="s">
        <v>54</v>
      </c>
      <c r="J46" s="2">
        <v>3750</v>
      </c>
      <c r="K46" s="2">
        <v>1250</v>
      </c>
      <c r="L46" s="2">
        <v>0</v>
      </c>
      <c r="M46" s="2">
        <v>0</v>
      </c>
      <c r="N46" s="18">
        <f t="shared" si="0"/>
        <v>5000</v>
      </c>
      <c r="O46" s="2" t="s">
        <v>1036</v>
      </c>
      <c r="P46" s="2" t="s">
        <v>2144</v>
      </c>
      <c r="Q46" s="2">
        <f t="shared" si="1"/>
        <v>1250</v>
      </c>
      <c r="R46" s="2">
        <f t="shared" si="1"/>
        <v>0</v>
      </c>
      <c r="S46" s="2">
        <f t="shared" si="2"/>
        <v>1250</v>
      </c>
      <c r="T46" s="11">
        <v>31797</v>
      </c>
      <c r="U46" s="2"/>
    </row>
    <row r="47" spans="3:21">
      <c r="C47" s="2">
        <v>37</v>
      </c>
      <c r="D47" s="2" t="s">
        <v>2233</v>
      </c>
      <c r="E47" s="2" t="s">
        <v>2130</v>
      </c>
      <c r="F47" s="2" t="s">
        <v>28</v>
      </c>
      <c r="G47" s="2" t="s">
        <v>34</v>
      </c>
      <c r="H47" s="2" t="s">
        <v>39</v>
      </c>
      <c r="I47" s="2" t="s">
        <v>2234</v>
      </c>
      <c r="J47" s="2">
        <v>1125</v>
      </c>
      <c r="K47" s="2">
        <v>375</v>
      </c>
      <c r="L47" s="2">
        <v>0</v>
      </c>
      <c r="M47" s="2">
        <v>0</v>
      </c>
      <c r="N47" s="18">
        <f t="shared" si="0"/>
        <v>1500</v>
      </c>
      <c r="O47" s="2" t="s">
        <v>86</v>
      </c>
      <c r="P47" s="2" t="s">
        <v>2131</v>
      </c>
      <c r="Q47" s="2">
        <f t="shared" si="1"/>
        <v>375</v>
      </c>
      <c r="R47" s="2">
        <f t="shared" si="1"/>
        <v>0</v>
      </c>
      <c r="S47" s="2">
        <f t="shared" si="2"/>
        <v>375</v>
      </c>
      <c r="T47" s="11">
        <v>31798</v>
      </c>
      <c r="U47" s="2"/>
    </row>
    <row r="48" spans="3:21">
      <c r="C48" s="2">
        <v>38</v>
      </c>
      <c r="D48" s="2" t="s">
        <v>2235</v>
      </c>
      <c r="E48" s="2" t="s">
        <v>1249</v>
      </c>
      <c r="F48" s="2" t="s">
        <v>28</v>
      </c>
      <c r="G48" s="2" t="s">
        <v>1092</v>
      </c>
      <c r="H48" s="2" t="s">
        <v>29</v>
      </c>
      <c r="I48" s="2" t="s">
        <v>1122</v>
      </c>
      <c r="J48" s="2">
        <v>3750</v>
      </c>
      <c r="K48" s="2">
        <v>1250</v>
      </c>
      <c r="L48" s="2">
        <v>0</v>
      </c>
      <c r="M48" s="2">
        <v>0</v>
      </c>
      <c r="N48" s="18">
        <f t="shared" si="0"/>
        <v>5000</v>
      </c>
      <c r="O48" s="2" t="s">
        <v>931</v>
      </c>
      <c r="P48" s="2" t="s">
        <v>1251</v>
      </c>
      <c r="Q48" s="2">
        <f t="shared" si="1"/>
        <v>1250</v>
      </c>
      <c r="R48" s="2">
        <f t="shared" si="1"/>
        <v>0</v>
      </c>
      <c r="S48" s="2">
        <f t="shared" si="2"/>
        <v>1250</v>
      </c>
      <c r="T48" s="11">
        <v>31817</v>
      </c>
      <c r="U48" s="2"/>
    </row>
    <row r="49" spans="3:21">
      <c r="C49" s="2">
        <v>39</v>
      </c>
      <c r="D49" s="2" t="s">
        <v>2237</v>
      </c>
      <c r="E49" s="2" t="s">
        <v>1249</v>
      </c>
      <c r="F49" s="2" t="s">
        <v>28</v>
      </c>
      <c r="G49" s="2" t="s">
        <v>1092</v>
      </c>
      <c r="H49" s="2" t="s">
        <v>29</v>
      </c>
      <c r="I49" s="2" t="s">
        <v>120</v>
      </c>
      <c r="J49" s="2">
        <v>3750</v>
      </c>
      <c r="K49" s="2">
        <v>1250</v>
      </c>
      <c r="L49" s="2">
        <v>0</v>
      </c>
      <c r="M49" s="2">
        <v>0</v>
      </c>
      <c r="N49" s="18">
        <f t="shared" si="0"/>
        <v>5000</v>
      </c>
      <c r="O49" s="2" t="s">
        <v>931</v>
      </c>
      <c r="P49" s="2" t="s">
        <v>1251</v>
      </c>
      <c r="Q49" s="2">
        <f t="shared" si="1"/>
        <v>1250</v>
      </c>
      <c r="R49" s="2">
        <f t="shared" si="1"/>
        <v>0</v>
      </c>
      <c r="S49" s="2">
        <f t="shared" si="2"/>
        <v>1250</v>
      </c>
      <c r="T49" s="11">
        <v>31817</v>
      </c>
      <c r="U49" s="2"/>
    </row>
    <row r="50" spans="3:21">
      <c r="C50" s="2">
        <v>40</v>
      </c>
      <c r="D50" s="2" t="s">
        <v>2236</v>
      </c>
      <c r="E50" s="2" t="s">
        <v>1249</v>
      </c>
      <c r="F50" s="2" t="s">
        <v>28</v>
      </c>
      <c r="G50" s="2" t="s">
        <v>1092</v>
      </c>
      <c r="H50" s="2" t="s">
        <v>29</v>
      </c>
      <c r="I50" s="2" t="s">
        <v>1890</v>
      </c>
      <c r="J50" s="2">
        <v>2250</v>
      </c>
      <c r="K50" s="2">
        <v>750</v>
      </c>
      <c r="L50" s="2">
        <v>0</v>
      </c>
      <c r="M50" s="2">
        <v>0</v>
      </c>
      <c r="N50" s="18">
        <f t="shared" si="0"/>
        <v>3000</v>
      </c>
      <c r="O50" s="2" t="s">
        <v>931</v>
      </c>
      <c r="P50" s="2" t="s">
        <v>1251</v>
      </c>
      <c r="Q50" s="2">
        <f t="shared" si="1"/>
        <v>750</v>
      </c>
      <c r="R50" s="2">
        <f t="shared" si="1"/>
        <v>0</v>
      </c>
      <c r="S50" s="2">
        <f t="shared" si="2"/>
        <v>750</v>
      </c>
      <c r="T50" s="11">
        <v>31817</v>
      </c>
      <c r="U50" s="2"/>
    </row>
    <row r="51" spans="3:21">
      <c r="C51" s="2">
        <v>41</v>
      </c>
      <c r="D51" s="2" t="s">
        <v>2239</v>
      </c>
      <c r="E51" s="2" t="s">
        <v>1249</v>
      </c>
      <c r="F51" s="2" t="s">
        <v>28</v>
      </c>
      <c r="G51" s="2" t="s">
        <v>1092</v>
      </c>
      <c r="H51" s="2" t="s">
        <v>29</v>
      </c>
      <c r="I51" s="2" t="s">
        <v>1759</v>
      </c>
      <c r="J51" s="2">
        <v>5250</v>
      </c>
      <c r="K51" s="2">
        <v>1750</v>
      </c>
      <c r="L51" s="2">
        <v>0</v>
      </c>
      <c r="M51" s="2">
        <v>0</v>
      </c>
      <c r="N51" s="18">
        <f t="shared" si="0"/>
        <v>7000</v>
      </c>
      <c r="O51" s="2" t="s">
        <v>931</v>
      </c>
      <c r="P51" s="2" t="s">
        <v>1251</v>
      </c>
      <c r="Q51" s="2">
        <f t="shared" si="1"/>
        <v>1750</v>
      </c>
      <c r="R51" s="2">
        <f t="shared" si="1"/>
        <v>0</v>
      </c>
      <c r="S51" s="2">
        <f t="shared" si="2"/>
        <v>1750</v>
      </c>
      <c r="T51" s="11">
        <v>31817</v>
      </c>
      <c r="U51" s="2"/>
    </row>
    <row r="52" spans="3:21">
      <c r="C52" s="2">
        <v>42</v>
      </c>
      <c r="D52" s="2" t="s">
        <v>2240</v>
      </c>
      <c r="E52" s="2" t="s">
        <v>1249</v>
      </c>
      <c r="F52" s="2" t="s">
        <v>28</v>
      </c>
      <c r="G52" s="2" t="s">
        <v>1092</v>
      </c>
      <c r="H52" s="2" t="s">
        <v>29</v>
      </c>
      <c r="I52" s="2" t="s">
        <v>120</v>
      </c>
      <c r="J52" s="2">
        <v>3750</v>
      </c>
      <c r="K52" s="2">
        <v>1250</v>
      </c>
      <c r="L52" s="2">
        <v>0</v>
      </c>
      <c r="M52" s="2">
        <v>0</v>
      </c>
      <c r="N52" s="18">
        <f t="shared" si="0"/>
        <v>5000</v>
      </c>
      <c r="O52" s="2" t="s">
        <v>931</v>
      </c>
      <c r="P52" s="2" t="s">
        <v>1251</v>
      </c>
      <c r="Q52" s="2">
        <f t="shared" si="1"/>
        <v>1250</v>
      </c>
      <c r="R52" s="2">
        <f t="shared" si="1"/>
        <v>0</v>
      </c>
      <c r="S52" s="2">
        <f t="shared" si="2"/>
        <v>1250</v>
      </c>
      <c r="T52" s="11">
        <v>31817</v>
      </c>
      <c r="U52" s="2"/>
    </row>
    <row r="53" spans="3:21">
      <c r="C53" s="2">
        <v>43</v>
      </c>
      <c r="D53" s="2" t="s">
        <v>2241</v>
      </c>
      <c r="E53" s="2" t="s">
        <v>1249</v>
      </c>
      <c r="F53" s="2" t="s">
        <v>28</v>
      </c>
      <c r="G53" s="2" t="s">
        <v>1092</v>
      </c>
      <c r="H53" s="2" t="s">
        <v>29</v>
      </c>
      <c r="I53" s="2" t="s">
        <v>1062</v>
      </c>
      <c r="J53" s="2">
        <v>7500</v>
      </c>
      <c r="K53" s="2">
        <v>2500</v>
      </c>
      <c r="L53" s="2">
        <v>0</v>
      </c>
      <c r="M53" s="2">
        <v>0</v>
      </c>
      <c r="N53" s="18">
        <f t="shared" si="0"/>
        <v>10000</v>
      </c>
      <c r="O53" s="2" t="s">
        <v>931</v>
      </c>
      <c r="P53" s="2" t="s">
        <v>1251</v>
      </c>
      <c r="Q53" s="2">
        <f t="shared" si="1"/>
        <v>2500</v>
      </c>
      <c r="R53" s="2">
        <f t="shared" si="1"/>
        <v>0</v>
      </c>
      <c r="S53" s="2">
        <f t="shared" si="2"/>
        <v>2500</v>
      </c>
      <c r="T53" s="11">
        <v>31817</v>
      </c>
      <c r="U53" s="2"/>
    </row>
    <row r="54" spans="3:21">
      <c r="C54" s="2">
        <v>44</v>
      </c>
      <c r="D54" s="2" t="s">
        <v>2242</v>
      </c>
      <c r="E54" s="2" t="s">
        <v>2243</v>
      </c>
      <c r="F54" s="2" t="s">
        <v>28</v>
      </c>
      <c r="G54" s="2" t="s">
        <v>1648</v>
      </c>
      <c r="H54" s="2" t="s">
        <v>29</v>
      </c>
      <c r="I54" s="2" t="s">
        <v>1039</v>
      </c>
      <c r="J54" s="2">
        <v>3750</v>
      </c>
      <c r="K54" s="2">
        <v>1250</v>
      </c>
      <c r="L54" s="2">
        <v>0</v>
      </c>
      <c r="M54" s="2">
        <v>0</v>
      </c>
      <c r="N54" s="18">
        <f t="shared" si="0"/>
        <v>5000</v>
      </c>
      <c r="O54" s="2" t="s">
        <v>1036</v>
      </c>
      <c r="P54" s="2" t="s">
        <v>2244</v>
      </c>
      <c r="Q54" s="2">
        <f t="shared" si="1"/>
        <v>1250</v>
      </c>
      <c r="R54" s="2">
        <f t="shared" si="1"/>
        <v>0</v>
      </c>
      <c r="S54" s="2">
        <f t="shared" si="2"/>
        <v>1250</v>
      </c>
      <c r="T54" s="11">
        <v>31817</v>
      </c>
      <c r="U54" s="2"/>
    </row>
    <row r="55" spans="3:21">
      <c r="C55" s="2">
        <v>45</v>
      </c>
      <c r="D55" s="2" t="s">
        <v>2245</v>
      </c>
      <c r="E55" s="2" t="s">
        <v>2246</v>
      </c>
      <c r="F55" s="2" t="s">
        <v>28</v>
      </c>
      <c r="G55" s="2" t="s">
        <v>34</v>
      </c>
      <c r="H55" s="2" t="s">
        <v>29</v>
      </c>
      <c r="I55" s="2" t="s">
        <v>395</v>
      </c>
      <c r="J55" s="2">
        <v>6000</v>
      </c>
      <c r="K55" s="2">
        <v>2000</v>
      </c>
      <c r="L55" s="2">
        <v>0</v>
      </c>
      <c r="M55" s="2">
        <v>0</v>
      </c>
      <c r="N55" s="18">
        <f t="shared" si="0"/>
        <v>8000</v>
      </c>
      <c r="O55" s="2" t="s">
        <v>86</v>
      </c>
      <c r="P55" s="2" t="s">
        <v>195</v>
      </c>
      <c r="Q55" s="2">
        <f t="shared" si="1"/>
        <v>2000</v>
      </c>
      <c r="R55" s="2">
        <f t="shared" si="1"/>
        <v>0</v>
      </c>
      <c r="S55" s="2">
        <f t="shared" si="2"/>
        <v>2000</v>
      </c>
      <c r="T55" s="11">
        <v>31817</v>
      </c>
      <c r="U55" s="2"/>
    </row>
    <row r="56" spans="3:21">
      <c r="C56" s="2">
        <v>46</v>
      </c>
      <c r="D56" s="2" t="s">
        <v>2247</v>
      </c>
      <c r="E56" s="2" t="s">
        <v>2248</v>
      </c>
      <c r="F56" s="2" t="s">
        <v>28</v>
      </c>
      <c r="G56" s="2" t="s">
        <v>1648</v>
      </c>
      <c r="H56" s="2" t="s">
        <v>29</v>
      </c>
      <c r="I56" s="2" t="s">
        <v>395</v>
      </c>
      <c r="J56" s="2">
        <v>3750</v>
      </c>
      <c r="K56" s="2">
        <v>1250</v>
      </c>
      <c r="L56" s="2">
        <v>0</v>
      </c>
      <c r="M56" s="2">
        <v>0</v>
      </c>
      <c r="N56" s="18">
        <f t="shared" si="0"/>
        <v>5000</v>
      </c>
      <c r="O56" s="2" t="s">
        <v>86</v>
      </c>
      <c r="P56" s="2" t="s">
        <v>302</v>
      </c>
      <c r="Q56" s="2">
        <f t="shared" si="1"/>
        <v>1250</v>
      </c>
      <c r="R56" s="2">
        <f t="shared" si="1"/>
        <v>0</v>
      </c>
      <c r="S56" s="2">
        <f t="shared" si="2"/>
        <v>1250</v>
      </c>
      <c r="T56" s="11">
        <v>31817</v>
      </c>
      <c r="U56" s="2"/>
    </row>
    <row r="57" spans="3:21">
      <c r="C57" s="2">
        <v>47</v>
      </c>
      <c r="D57" s="2" t="s">
        <v>2249</v>
      </c>
      <c r="E57" s="2" t="s">
        <v>2250</v>
      </c>
      <c r="F57" s="2" t="s">
        <v>28</v>
      </c>
      <c r="G57" s="2" t="s">
        <v>1025</v>
      </c>
      <c r="H57" s="2" t="s">
        <v>29</v>
      </c>
      <c r="I57" s="2" t="s">
        <v>2251</v>
      </c>
      <c r="J57" s="2">
        <v>9000</v>
      </c>
      <c r="K57" s="2">
        <v>3000</v>
      </c>
      <c r="L57" s="2">
        <v>0</v>
      </c>
      <c r="M57" s="2">
        <v>0</v>
      </c>
      <c r="N57" s="18">
        <f t="shared" si="0"/>
        <v>12000</v>
      </c>
      <c r="O57" s="2" t="s">
        <v>931</v>
      </c>
      <c r="P57" s="2" t="s">
        <v>1427</v>
      </c>
      <c r="Q57" s="2">
        <f t="shared" si="1"/>
        <v>3000</v>
      </c>
      <c r="R57" s="2">
        <f t="shared" si="1"/>
        <v>0</v>
      </c>
      <c r="S57" s="2">
        <f t="shared" si="2"/>
        <v>3000</v>
      </c>
      <c r="T57" s="11">
        <v>31827</v>
      </c>
      <c r="U57" s="2"/>
    </row>
    <row r="58" spans="3:21">
      <c r="C58" s="2">
        <v>48</v>
      </c>
      <c r="D58" s="2" t="s">
        <v>2252</v>
      </c>
      <c r="E58" s="2" t="s">
        <v>2253</v>
      </c>
      <c r="F58" s="2" t="s">
        <v>28</v>
      </c>
      <c r="G58" s="2" t="s">
        <v>34</v>
      </c>
      <c r="H58" s="2" t="s">
        <v>29</v>
      </c>
      <c r="I58" s="2" t="s">
        <v>2254</v>
      </c>
      <c r="J58" s="2">
        <v>3750</v>
      </c>
      <c r="K58" s="2">
        <v>1250</v>
      </c>
      <c r="L58" s="2">
        <v>0</v>
      </c>
      <c r="M58" s="2">
        <v>0</v>
      </c>
      <c r="N58" s="18">
        <f t="shared" si="0"/>
        <v>5000</v>
      </c>
      <c r="O58" s="2" t="s">
        <v>931</v>
      </c>
      <c r="P58" s="2" t="s">
        <v>539</v>
      </c>
      <c r="Q58" s="2">
        <f t="shared" si="1"/>
        <v>1250</v>
      </c>
      <c r="R58" s="2">
        <f t="shared" si="1"/>
        <v>0</v>
      </c>
      <c r="S58" s="2">
        <f t="shared" si="2"/>
        <v>1250</v>
      </c>
      <c r="T58" s="11">
        <v>31828</v>
      </c>
      <c r="U58" s="2"/>
    </row>
    <row r="59" spans="3:21">
      <c r="C59" s="2">
        <v>49</v>
      </c>
      <c r="D59" s="2" t="s">
        <v>2255</v>
      </c>
      <c r="E59" s="2" t="s">
        <v>2253</v>
      </c>
      <c r="F59" s="2" t="s">
        <v>28</v>
      </c>
      <c r="G59" s="2" t="s">
        <v>34</v>
      </c>
      <c r="H59" s="2" t="s">
        <v>29</v>
      </c>
      <c r="I59" s="2" t="s">
        <v>2254</v>
      </c>
      <c r="J59" s="2">
        <v>3750</v>
      </c>
      <c r="K59" s="2">
        <v>1250</v>
      </c>
      <c r="L59" s="2">
        <v>0</v>
      </c>
      <c r="M59" s="2">
        <v>0</v>
      </c>
      <c r="N59" s="18">
        <f t="shared" si="0"/>
        <v>5000</v>
      </c>
      <c r="O59" s="2" t="s">
        <v>931</v>
      </c>
      <c r="P59" s="2" t="s">
        <v>539</v>
      </c>
      <c r="Q59" s="2">
        <f t="shared" si="1"/>
        <v>1250</v>
      </c>
      <c r="R59" s="2">
        <f t="shared" si="1"/>
        <v>0</v>
      </c>
      <c r="S59" s="2">
        <f t="shared" si="2"/>
        <v>1250</v>
      </c>
      <c r="T59" s="11">
        <v>31828</v>
      </c>
      <c r="U59" s="2"/>
    </row>
    <row r="60" spans="3:21">
      <c r="C60" s="2">
        <v>50</v>
      </c>
      <c r="D60" s="2" t="s">
        <v>2256</v>
      </c>
      <c r="E60" s="2" t="s">
        <v>2257</v>
      </c>
      <c r="F60" s="2" t="s">
        <v>28</v>
      </c>
      <c r="G60" s="2" t="s">
        <v>34</v>
      </c>
      <c r="H60" s="2" t="s">
        <v>29</v>
      </c>
      <c r="I60" s="2" t="s">
        <v>2258</v>
      </c>
      <c r="J60" s="2">
        <v>9000</v>
      </c>
      <c r="K60" s="2">
        <v>3000</v>
      </c>
      <c r="L60" s="2">
        <v>0</v>
      </c>
      <c r="M60" s="2">
        <v>0</v>
      </c>
      <c r="N60" s="18">
        <f t="shared" si="0"/>
        <v>12000</v>
      </c>
      <c r="O60" s="2" t="s">
        <v>1036</v>
      </c>
      <c r="P60" s="2" t="s">
        <v>2259</v>
      </c>
      <c r="Q60" s="2">
        <f t="shared" si="1"/>
        <v>3000</v>
      </c>
      <c r="R60" s="2">
        <f t="shared" si="1"/>
        <v>0</v>
      </c>
      <c r="S60" s="2">
        <f t="shared" si="2"/>
        <v>3000</v>
      </c>
      <c r="T60" s="11">
        <v>31854</v>
      </c>
      <c r="U60" s="2"/>
    </row>
    <row r="61" spans="3:21">
      <c r="C61" s="2">
        <v>51</v>
      </c>
      <c r="D61" s="2" t="s">
        <v>2260</v>
      </c>
      <c r="E61" s="2" t="s">
        <v>1563</v>
      </c>
      <c r="F61" s="2" t="s">
        <v>28</v>
      </c>
      <c r="G61" s="2" t="s">
        <v>1092</v>
      </c>
      <c r="H61" s="2" t="s">
        <v>29</v>
      </c>
      <c r="I61" s="2" t="s">
        <v>1890</v>
      </c>
      <c r="J61" s="2">
        <v>1500</v>
      </c>
      <c r="K61" s="2">
        <v>500</v>
      </c>
      <c r="L61" s="2">
        <v>0</v>
      </c>
      <c r="M61" s="2">
        <v>0</v>
      </c>
      <c r="N61" s="18">
        <f t="shared" si="0"/>
        <v>2000</v>
      </c>
      <c r="O61" s="2" t="s">
        <v>931</v>
      </c>
      <c r="P61" s="2" t="s">
        <v>51</v>
      </c>
      <c r="Q61" s="2">
        <f t="shared" si="1"/>
        <v>500</v>
      </c>
      <c r="R61" s="2">
        <f t="shared" si="1"/>
        <v>0</v>
      </c>
      <c r="S61" s="2">
        <f t="shared" si="2"/>
        <v>500</v>
      </c>
      <c r="T61" s="11">
        <v>31854</v>
      </c>
      <c r="U61" s="2"/>
    </row>
    <row r="62" spans="3:21">
      <c r="C62" s="2">
        <v>52</v>
      </c>
      <c r="D62" s="2" t="s">
        <v>2261</v>
      </c>
      <c r="E62" s="2" t="s">
        <v>1563</v>
      </c>
      <c r="F62" s="2" t="s">
        <v>28</v>
      </c>
      <c r="G62" s="2" t="s">
        <v>1092</v>
      </c>
      <c r="H62" s="2" t="s">
        <v>29</v>
      </c>
      <c r="I62" s="2" t="s">
        <v>1890</v>
      </c>
      <c r="J62" s="2">
        <v>1500</v>
      </c>
      <c r="K62" s="2">
        <v>500</v>
      </c>
      <c r="L62" s="2">
        <v>0</v>
      </c>
      <c r="M62" s="2">
        <v>0</v>
      </c>
      <c r="N62" s="18">
        <f t="shared" si="0"/>
        <v>2000</v>
      </c>
      <c r="O62" s="2" t="s">
        <v>931</v>
      </c>
      <c r="P62" s="2" t="s">
        <v>51</v>
      </c>
      <c r="Q62" s="2">
        <f t="shared" si="1"/>
        <v>500</v>
      </c>
      <c r="R62" s="2">
        <f t="shared" si="1"/>
        <v>0</v>
      </c>
      <c r="S62" s="2">
        <f t="shared" si="2"/>
        <v>500</v>
      </c>
      <c r="T62" s="11">
        <v>31854</v>
      </c>
      <c r="U62" s="2"/>
    </row>
    <row r="63" spans="3:21">
      <c r="C63" s="2">
        <v>53</v>
      </c>
      <c r="D63" s="2" t="s">
        <v>2262</v>
      </c>
      <c r="E63" s="2" t="s">
        <v>1563</v>
      </c>
      <c r="F63" s="2" t="s">
        <v>28</v>
      </c>
      <c r="G63" s="2" t="s">
        <v>1025</v>
      </c>
      <c r="H63" s="2" t="s">
        <v>29</v>
      </c>
      <c r="I63" s="2" t="s">
        <v>2263</v>
      </c>
      <c r="J63" s="2">
        <v>3000</v>
      </c>
      <c r="K63" s="2">
        <v>1000</v>
      </c>
      <c r="L63" s="2">
        <v>0</v>
      </c>
      <c r="M63" s="2">
        <v>0</v>
      </c>
      <c r="N63" s="18">
        <f t="shared" si="0"/>
        <v>4000</v>
      </c>
      <c r="O63" s="2" t="s">
        <v>931</v>
      </c>
      <c r="P63" s="2" t="s">
        <v>51</v>
      </c>
      <c r="Q63" s="2">
        <f t="shared" si="1"/>
        <v>1000</v>
      </c>
      <c r="R63" s="2">
        <f t="shared" si="1"/>
        <v>0</v>
      </c>
      <c r="S63" s="2">
        <f t="shared" si="2"/>
        <v>1000</v>
      </c>
      <c r="T63" s="11">
        <v>31854</v>
      </c>
      <c r="U63" s="2"/>
    </row>
    <row r="64" spans="3:21">
      <c r="C64" s="2">
        <v>54</v>
      </c>
      <c r="D64" s="2" t="s">
        <v>2264</v>
      </c>
      <c r="E64" s="2" t="s">
        <v>1779</v>
      </c>
      <c r="F64" s="2" t="s">
        <v>28</v>
      </c>
      <c r="G64" s="2" t="s">
        <v>34</v>
      </c>
      <c r="H64" s="2" t="s">
        <v>29</v>
      </c>
      <c r="I64" s="2" t="s">
        <v>45</v>
      </c>
      <c r="J64" s="2">
        <v>9000</v>
      </c>
      <c r="K64" s="2">
        <v>3000</v>
      </c>
      <c r="L64" s="2">
        <v>0</v>
      </c>
      <c r="M64" s="2">
        <v>0</v>
      </c>
      <c r="N64" s="18">
        <f t="shared" si="0"/>
        <v>12000</v>
      </c>
      <c r="O64" s="2" t="s">
        <v>1036</v>
      </c>
      <c r="P64" s="2" t="s">
        <v>365</v>
      </c>
      <c r="Q64" s="2">
        <f t="shared" si="1"/>
        <v>3000</v>
      </c>
      <c r="R64" s="2">
        <f t="shared" si="1"/>
        <v>0</v>
      </c>
      <c r="S64" s="2">
        <f t="shared" si="2"/>
        <v>3000</v>
      </c>
      <c r="T64" s="11">
        <v>31863</v>
      </c>
      <c r="U64" s="2"/>
    </row>
    <row r="65" spans="3:21">
      <c r="C65" s="2">
        <v>55</v>
      </c>
      <c r="D65" s="2" t="s">
        <v>2265</v>
      </c>
      <c r="E65" s="2" t="s">
        <v>2266</v>
      </c>
      <c r="F65" s="2" t="s">
        <v>28</v>
      </c>
      <c r="G65" s="2" t="s">
        <v>1025</v>
      </c>
      <c r="H65" s="2" t="s">
        <v>29</v>
      </c>
      <c r="I65" s="2" t="s">
        <v>54</v>
      </c>
      <c r="J65" s="2">
        <v>7500</v>
      </c>
      <c r="K65" s="2">
        <v>2500</v>
      </c>
      <c r="L65" s="2">
        <v>0</v>
      </c>
      <c r="M65" s="2">
        <v>0</v>
      </c>
      <c r="N65" s="18">
        <f t="shared" si="0"/>
        <v>10000</v>
      </c>
      <c r="O65" s="2" t="s">
        <v>931</v>
      </c>
      <c r="P65" s="2" t="s">
        <v>796</v>
      </c>
      <c r="Q65" s="2">
        <f t="shared" si="1"/>
        <v>2500</v>
      </c>
      <c r="R65" s="2">
        <f t="shared" si="1"/>
        <v>0</v>
      </c>
      <c r="S65" s="2">
        <f t="shared" si="2"/>
        <v>2500</v>
      </c>
      <c r="T65" s="11">
        <v>31867</v>
      </c>
      <c r="U65" s="2"/>
    </row>
    <row r="66" spans="3:21">
      <c r="C66" s="2">
        <v>56</v>
      </c>
      <c r="D66" s="2" t="s">
        <v>2267</v>
      </c>
      <c r="E66" s="2" t="s">
        <v>2268</v>
      </c>
      <c r="F66" s="2" t="s">
        <v>28</v>
      </c>
      <c r="G66" s="2" t="s">
        <v>1068</v>
      </c>
      <c r="H66" s="2" t="s">
        <v>29</v>
      </c>
      <c r="I66" s="2" t="s">
        <v>2269</v>
      </c>
      <c r="J66" s="2">
        <v>4500</v>
      </c>
      <c r="K66" s="2">
        <v>1500</v>
      </c>
      <c r="L66" s="2">
        <v>0</v>
      </c>
      <c r="M66" s="2">
        <v>0</v>
      </c>
      <c r="N66" s="18">
        <f t="shared" si="0"/>
        <v>6000</v>
      </c>
      <c r="O66" s="2" t="s">
        <v>931</v>
      </c>
      <c r="P66" s="2" t="s">
        <v>361</v>
      </c>
      <c r="Q66" s="2">
        <f t="shared" si="1"/>
        <v>1500</v>
      </c>
      <c r="R66" s="2">
        <f t="shared" si="1"/>
        <v>0</v>
      </c>
      <c r="S66" s="2">
        <f t="shared" si="2"/>
        <v>1500</v>
      </c>
      <c r="T66" s="11">
        <v>31867</v>
      </c>
      <c r="U66" s="2"/>
    </row>
    <row r="67" spans="3:21">
      <c r="C67" s="2">
        <v>57</v>
      </c>
      <c r="D67" s="2" t="s">
        <v>2270</v>
      </c>
      <c r="E67" s="2" t="s">
        <v>2271</v>
      </c>
      <c r="F67" s="2" t="s">
        <v>28</v>
      </c>
      <c r="G67" s="2" t="s">
        <v>1092</v>
      </c>
      <c r="H67" s="2" t="s">
        <v>29</v>
      </c>
      <c r="I67" s="2" t="s">
        <v>2269</v>
      </c>
      <c r="J67" s="2">
        <v>4500</v>
      </c>
      <c r="K67" s="2">
        <v>1500</v>
      </c>
      <c r="L67" s="2">
        <v>0</v>
      </c>
      <c r="M67" s="2">
        <v>0</v>
      </c>
      <c r="N67" s="18">
        <f t="shared" si="0"/>
        <v>6000</v>
      </c>
      <c r="O67" s="2" t="s">
        <v>30</v>
      </c>
      <c r="P67" s="2" t="s">
        <v>704</v>
      </c>
      <c r="Q67" s="2">
        <f t="shared" si="1"/>
        <v>1500</v>
      </c>
      <c r="R67" s="2">
        <f t="shared" si="1"/>
        <v>0</v>
      </c>
      <c r="S67" s="2">
        <f t="shared" si="2"/>
        <v>1500</v>
      </c>
      <c r="T67" s="11">
        <v>31867</v>
      </c>
      <c r="U67" s="2"/>
    </row>
    <row r="68" spans="3:21">
      <c r="C68" s="2">
        <v>58</v>
      </c>
      <c r="D68" s="2" t="s">
        <v>2272</v>
      </c>
      <c r="E68" s="2" t="s">
        <v>1600</v>
      </c>
      <c r="F68" s="2" t="s">
        <v>28</v>
      </c>
      <c r="G68" s="2" t="s">
        <v>1068</v>
      </c>
      <c r="H68" s="2" t="s">
        <v>29</v>
      </c>
      <c r="I68" s="2" t="s">
        <v>2269</v>
      </c>
      <c r="J68" s="2">
        <v>4500</v>
      </c>
      <c r="K68" s="2">
        <v>1500</v>
      </c>
      <c r="L68" s="2">
        <v>0</v>
      </c>
      <c r="M68" s="2">
        <v>0</v>
      </c>
      <c r="N68" s="18">
        <f t="shared" si="0"/>
        <v>6000</v>
      </c>
      <c r="O68" s="2" t="s">
        <v>931</v>
      </c>
      <c r="P68" s="2" t="s">
        <v>361</v>
      </c>
      <c r="Q68" s="2">
        <f t="shared" si="1"/>
        <v>1500</v>
      </c>
      <c r="R68" s="2">
        <f t="shared" si="1"/>
        <v>0</v>
      </c>
      <c r="S68" s="2">
        <f t="shared" si="2"/>
        <v>1500</v>
      </c>
      <c r="T68" s="11">
        <v>31867</v>
      </c>
      <c r="U68" s="2"/>
    </row>
    <row r="69" spans="3:21">
      <c r="C69" s="2">
        <v>59</v>
      </c>
      <c r="D69" s="2" t="s">
        <v>2273</v>
      </c>
      <c r="E69" s="2" t="s">
        <v>38</v>
      </c>
      <c r="F69" s="2" t="s">
        <v>28</v>
      </c>
      <c r="G69" s="2" t="s">
        <v>166</v>
      </c>
      <c r="H69" s="2" t="s">
        <v>29</v>
      </c>
      <c r="I69" s="2" t="s">
        <v>2274</v>
      </c>
      <c r="J69" s="2">
        <v>9000</v>
      </c>
      <c r="K69" s="2">
        <v>3000</v>
      </c>
      <c r="L69" s="2">
        <v>0</v>
      </c>
      <c r="M69" s="2">
        <v>0</v>
      </c>
      <c r="N69" s="18">
        <f t="shared" si="0"/>
        <v>12000</v>
      </c>
      <c r="O69" s="2" t="s">
        <v>86</v>
      </c>
      <c r="P69" s="2" t="s">
        <v>42</v>
      </c>
      <c r="Q69" s="2">
        <f t="shared" si="1"/>
        <v>3000</v>
      </c>
      <c r="R69" s="2">
        <f t="shared" si="1"/>
        <v>0</v>
      </c>
      <c r="S69" s="2">
        <f t="shared" si="2"/>
        <v>3000</v>
      </c>
      <c r="T69" s="11">
        <v>31867</v>
      </c>
      <c r="U69" s="2"/>
    </row>
    <row r="70" spans="3:21">
      <c r="C70" s="2">
        <v>60</v>
      </c>
      <c r="D70" s="2" t="s">
        <v>2275</v>
      </c>
      <c r="E70" s="2" t="s">
        <v>2268</v>
      </c>
      <c r="F70" s="2" t="s">
        <v>28</v>
      </c>
      <c r="G70" s="2" t="s">
        <v>1068</v>
      </c>
      <c r="H70" s="2" t="s">
        <v>29</v>
      </c>
      <c r="I70" s="2" t="s">
        <v>2269</v>
      </c>
      <c r="J70" s="2">
        <v>4500</v>
      </c>
      <c r="K70" s="2">
        <v>1500</v>
      </c>
      <c r="L70" s="2">
        <v>0</v>
      </c>
      <c r="M70" s="2">
        <v>0</v>
      </c>
      <c r="N70" s="18">
        <f t="shared" si="0"/>
        <v>6000</v>
      </c>
      <c r="O70" s="2" t="s">
        <v>931</v>
      </c>
      <c r="P70" s="2" t="s">
        <v>361</v>
      </c>
      <c r="Q70" s="2">
        <f t="shared" si="1"/>
        <v>1500</v>
      </c>
      <c r="R70" s="2">
        <f t="shared" si="1"/>
        <v>0</v>
      </c>
      <c r="S70" s="2">
        <f t="shared" si="2"/>
        <v>1500</v>
      </c>
      <c r="T70" s="11">
        <v>31867</v>
      </c>
      <c r="U70" s="2"/>
    </row>
    <row r="71" spans="3:21">
      <c r="C71" s="2">
        <v>61</v>
      </c>
      <c r="D71" s="2" t="s">
        <v>2276</v>
      </c>
      <c r="E71" s="2" t="s">
        <v>2277</v>
      </c>
      <c r="F71" s="2" t="s">
        <v>28</v>
      </c>
      <c r="G71" s="2" t="s">
        <v>1025</v>
      </c>
      <c r="H71" s="2" t="s">
        <v>29</v>
      </c>
      <c r="I71" s="2" t="s">
        <v>2101</v>
      </c>
      <c r="J71" s="2">
        <v>9000</v>
      </c>
      <c r="K71" s="2">
        <v>3000</v>
      </c>
      <c r="L71" s="2">
        <v>0</v>
      </c>
      <c r="M71" s="2">
        <v>0</v>
      </c>
      <c r="N71" s="18">
        <f t="shared" si="0"/>
        <v>12000</v>
      </c>
      <c r="O71" s="2" t="s">
        <v>931</v>
      </c>
      <c r="P71" s="2" t="s">
        <v>51</v>
      </c>
      <c r="Q71" s="2">
        <f t="shared" si="1"/>
        <v>3000</v>
      </c>
      <c r="R71" s="2">
        <f t="shared" si="1"/>
        <v>0</v>
      </c>
      <c r="S71" s="2">
        <f t="shared" si="2"/>
        <v>3000</v>
      </c>
      <c r="T71" s="11">
        <v>31867</v>
      </c>
      <c r="U71" s="2"/>
    </row>
    <row r="72" spans="3:21">
      <c r="C72" s="2">
        <v>62</v>
      </c>
      <c r="D72" s="2" t="s">
        <v>2278</v>
      </c>
      <c r="E72" s="2" t="s">
        <v>2268</v>
      </c>
      <c r="F72" s="2" t="s">
        <v>28</v>
      </c>
      <c r="G72" s="2" t="s">
        <v>1068</v>
      </c>
      <c r="H72" s="2" t="s">
        <v>29</v>
      </c>
      <c r="I72" s="2" t="s">
        <v>2269</v>
      </c>
      <c r="J72" s="2">
        <v>4500</v>
      </c>
      <c r="K72" s="2">
        <v>1500</v>
      </c>
      <c r="L72" s="2">
        <v>0</v>
      </c>
      <c r="M72" s="2">
        <v>0</v>
      </c>
      <c r="N72" s="18">
        <f t="shared" si="0"/>
        <v>6000</v>
      </c>
      <c r="O72" s="2" t="s">
        <v>931</v>
      </c>
      <c r="P72" s="2" t="s">
        <v>361</v>
      </c>
      <c r="Q72" s="2">
        <f t="shared" si="1"/>
        <v>1500</v>
      </c>
      <c r="R72" s="2">
        <f t="shared" si="1"/>
        <v>0</v>
      </c>
      <c r="S72" s="2">
        <f t="shared" si="2"/>
        <v>1500</v>
      </c>
      <c r="T72" s="11">
        <v>31867</v>
      </c>
      <c r="U72" s="2"/>
    </row>
    <row r="73" spans="3:21">
      <c r="C73" s="2">
        <v>63</v>
      </c>
      <c r="D73" s="2" t="s">
        <v>2279</v>
      </c>
      <c r="E73" s="2" t="s">
        <v>2280</v>
      </c>
      <c r="F73" s="2" t="s">
        <v>28</v>
      </c>
      <c r="G73" s="2" t="s">
        <v>34</v>
      </c>
      <c r="H73" s="2" t="s">
        <v>29</v>
      </c>
      <c r="I73" s="2" t="s">
        <v>599</v>
      </c>
      <c r="J73" s="2">
        <v>9000</v>
      </c>
      <c r="K73" s="2">
        <v>3000</v>
      </c>
      <c r="L73" s="2">
        <v>0</v>
      </c>
      <c r="M73" s="2">
        <v>0</v>
      </c>
      <c r="N73" s="18">
        <f t="shared" si="0"/>
        <v>12000</v>
      </c>
      <c r="O73" s="2" t="s">
        <v>906</v>
      </c>
      <c r="P73" s="2" t="s">
        <v>2281</v>
      </c>
      <c r="Q73" s="2">
        <f t="shared" si="1"/>
        <v>3000</v>
      </c>
      <c r="R73" s="2">
        <f t="shared" si="1"/>
        <v>0</v>
      </c>
      <c r="S73" s="2">
        <f t="shared" si="2"/>
        <v>3000</v>
      </c>
      <c r="T73" s="11">
        <v>31867</v>
      </c>
      <c r="U73" s="2"/>
    </row>
  </sheetData>
  <mergeCells count="2">
    <mergeCell ref="J6:N6"/>
    <mergeCell ref="Q6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3:U59"/>
  <sheetViews>
    <sheetView workbookViewId="0">
      <selection activeCell="A10" sqref="A10"/>
    </sheetView>
  </sheetViews>
  <sheetFormatPr defaultRowHeight="15"/>
  <sheetData>
    <row r="3" spans="2:21" ht="18">
      <c r="B3" s="1"/>
      <c r="C3" s="3"/>
      <c r="D3" s="3"/>
      <c r="E3" s="3"/>
      <c r="F3" s="4" t="s">
        <v>0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1"/>
      <c r="U3" s="1"/>
    </row>
    <row r="4" spans="2:21" ht="15.75">
      <c r="B4" s="1"/>
      <c r="C4" s="3"/>
      <c r="D4" s="3"/>
      <c r="E4" s="3" t="s">
        <v>23</v>
      </c>
      <c r="F4" s="5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22</v>
      </c>
      <c r="S4" s="3"/>
      <c r="T4" s="1"/>
      <c r="U4" s="1"/>
    </row>
    <row r="5" spans="2:21">
      <c r="B5" s="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1"/>
      <c r="U5" s="1"/>
    </row>
    <row r="6" spans="2:21">
      <c r="B6" s="1"/>
      <c r="C6" s="7" t="s">
        <v>2957</v>
      </c>
      <c r="D6" s="7" t="s">
        <v>2</v>
      </c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32" t="s">
        <v>8</v>
      </c>
      <c r="K6" s="32"/>
      <c r="L6" s="32"/>
      <c r="M6" s="32"/>
      <c r="N6" s="32"/>
      <c r="O6" s="7" t="s">
        <v>16</v>
      </c>
      <c r="P6" s="7" t="s">
        <v>17</v>
      </c>
      <c r="Q6" s="32" t="s">
        <v>18</v>
      </c>
      <c r="R6" s="32"/>
      <c r="S6" s="32"/>
      <c r="T6" s="30" t="s">
        <v>19</v>
      </c>
      <c r="U6" s="7" t="s">
        <v>21</v>
      </c>
    </row>
    <row r="7" spans="2:21">
      <c r="B7" s="1"/>
      <c r="C7" s="8" t="s">
        <v>2958</v>
      </c>
      <c r="D7" s="8"/>
      <c r="E7" s="8"/>
      <c r="F7" s="8"/>
      <c r="G7" s="8"/>
      <c r="H7" s="8"/>
      <c r="I7" s="8"/>
      <c r="J7" s="30" t="s">
        <v>9</v>
      </c>
      <c r="K7" s="30" t="s">
        <v>10</v>
      </c>
      <c r="L7" s="30" t="s">
        <v>11</v>
      </c>
      <c r="M7" s="30" t="s">
        <v>12</v>
      </c>
      <c r="N7" s="30" t="s">
        <v>14</v>
      </c>
      <c r="O7" s="8"/>
      <c r="P7" s="8"/>
      <c r="Q7" s="30" t="s">
        <v>10</v>
      </c>
      <c r="R7" s="30" t="s">
        <v>11</v>
      </c>
      <c r="S7" s="30" t="s">
        <v>14</v>
      </c>
      <c r="T7" s="30" t="s">
        <v>20</v>
      </c>
      <c r="U7" s="8"/>
    </row>
    <row r="8" spans="2:21">
      <c r="B8" s="1"/>
      <c r="C8" s="9"/>
      <c r="D8" s="9"/>
      <c r="E8" s="9"/>
      <c r="F8" s="9"/>
      <c r="G8" s="9"/>
      <c r="H8" s="9"/>
      <c r="I8" s="9"/>
      <c r="J8" s="30"/>
      <c r="K8" s="30"/>
      <c r="L8" s="30"/>
      <c r="M8" s="30" t="s">
        <v>13</v>
      </c>
      <c r="N8" s="30" t="s">
        <v>15</v>
      </c>
      <c r="O8" s="9"/>
      <c r="P8" s="9"/>
      <c r="Q8" s="30" t="s">
        <v>15</v>
      </c>
      <c r="R8" s="30" t="s">
        <v>15</v>
      </c>
      <c r="S8" s="30" t="s">
        <v>15</v>
      </c>
      <c r="T8" s="30"/>
      <c r="U8" s="9"/>
    </row>
    <row r="9" spans="2:21">
      <c r="B9" s="1"/>
      <c r="C9" s="30">
        <v>1</v>
      </c>
      <c r="D9" s="30">
        <v>2</v>
      </c>
      <c r="E9" s="30">
        <v>3</v>
      </c>
      <c r="F9" s="30">
        <v>4</v>
      </c>
      <c r="G9" s="30">
        <v>5</v>
      </c>
      <c r="H9" s="30">
        <v>6</v>
      </c>
      <c r="I9" s="30">
        <v>7</v>
      </c>
      <c r="J9" s="30">
        <v>8</v>
      </c>
      <c r="K9" s="30">
        <v>9</v>
      </c>
      <c r="L9" s="30">
        <v>10</v>
      </c>
      <c r="M9" s="30">
        <v>11</v>
      </c>
      <c r="N9" s="30">
        <v>12</v>
      </c>
      <c r="O9" s="30">
        <v>13</v>
      </c>
      <c r="P9" s="30">
        <v>14</v>
      </c>
      <c r="Q9" s="30">
        <v>15</v>
      </c>
      <c r="R9" s="30">
        <v>16</v>
      </c>
      <c r="S9" s="30">
        <v>17</v>
      </c>
      <c r="T9" s="30">
        <v>18</v>
      </c>
      <c r="U9" s="30">
        <v>19</v>
      </c>
    </row>
    <row r="10" spans="2:21" ht="18">
      <c r="C10" s="2"/>
      <c r="D10" s="10" t="s">
        <v>2238</v>
      </c>
      <c r="E10" s="2"/>
      <c r="F10" s="2"/>
      <c r="G10" s="2"/>
      <c r="H10" s="2"/>
      <c r="I10" s="2"/>
      <c r="J10" s="2"/>
      <c r="K10" s="2"/>
      <c r="L10" s="2"/>
      <c r="M10" s="2"/>
      <c r="N10" s="18"/>
      <c r="O10" s="2"/>
      <c r="P10" s="2"/>
      <c r="Q10" s="2"/>
      <c r="R10" s="2"/>
      <c r="S10" s="2"/>
      <c r="T10" s="2"/>
      <c r="U10" s="2"/>
    </row>
    <row r="11" spans="2:21">
      <c r="C11" s="2">
        <v>1</v>
      </c>
      <c r="D11" s="2" t="s">
        <v>2282</v>
      </c>
      <c r="E11" s="2" t="s">
        <v>2030</v>
      </c>
      <c r="F11" s="2" t="s">
        <v>28</v>
      </c>
      <c r="G11" s="2" t="s">
        <v>34</v>
      </c>
      <c r="H11" s="2" t="s">
        <v>29</v>
      </c>
      <c r="I11" s="2" t="s">
        <v>1062</v>
      </c>
      <c r="J11" s="2">
        <v>3750</v>
      </c>
      <c r="K11" s="2">
        <v>1250</v>
      </c>
      <c r="L11" s="2">
        <v>0</v>
      </c>
      <c r="M11" s="2">
        <v>0</v>
      </c>
      <c r="N11" s="18">
        <f t="shared" ref="N11:N59" si="0">J11+K11+L11+M11</f>
        <v>5000</v>
      </c>
      <c r="O11" s="2" t="s">
        <v>383</v>
      </c>
      <c r="P11" s="2" t="s">
        <v>2033</v>
      </c>
      <c r="Q11" s="2">
        <f t="shared" ref="Q11:R59" si="1">K11</f>
        <v>1250</v>
      </c>
      <c r="R11" s="2">
        <f t="shared" si="1"/>
        <v>0</v>
      </c>
      <c r="S11" s="2">
        <f t="shared" ref="S11:S59" si="2">Q11+R11</f>
        <v>1250</v>
      </c>
      <c r="T11" s="11">
        <v>31925</v>
      </c>
      <c r="U11" s="2"/>
    </row>
    <row r="12" spans="2:21">
      <c r="C12" s="2">
        <v>2</v>
      </c>
      <c r="D12" s="2" t="s">
        <v>2283</v>
      </c>
      <c r="E12" s="2" t="s">
        <v>2030</v>
      </c>
      <c r="F12" s="2" t="s">
        <v>28</v>
      </c>
      <c r="G12" s="2" t="s">
        <v>34</v>
      </c>
      <c r="H12" s="2" t="s">
        <v>29</v>
      </c>
      <c r="I12" s="2" t="s">
        <v>54</v>
      </c>
      <c r="J12" s="2">
        <v>3750</v>
      </c>
      <c r="K12" s="2">
        <v>1250</v>
      </c>
      <c r="L12" s="2">
        <v>0</v>
      </c>
      <c r="M12" s="2">
        <v>0</v>
      </c>
      <c r="N12" s="18">
        <f t="shared" si="0"/>
        <v>5000</v>
      </c>
      <c r="O12" s="2" t="s">
        <v>2284</v>
      </c>
      <c r="P12" s="2" t="s">
        <v>2033</v>
      </c>
      <c r="Q12" s="2">
        <f t="shared" si="1"/>
        <v>1250</v>
      </c>
      <c r="R12" s="2">
        <f t="shared" si="1"/>
        <v>0</v>
      </c>
      <c r="S12" s="2">
        <f t="shared" si="2"/>
        <v>1250</v>
      </c>
      <c r="T12" s="11">
        <v>31925</v>
      </c>
      <c r="U12" s="2"/>
    </row>
    <row r="13" spans="2:21">
      <c r="C13" s="2">
        <v>3</v>
      </c>
      <c r="D13" s="2" t="s">
        <v>2285</v>
      </c>
      <c r="E13" s="2" t="s">
        <v>1795</v>
      </c>
      <c r="F13" s="2" t="s">
        <v>28</v>
      </c>
      <c r="G13" s="2" t="s">
        <v>34</v>
      </c>
      <c r="H13" s="2" t="s">
        <v>29</v>
      </c>
      <c r="I13" s="2" t="s">
        <v>2286</v>
      </c>
      <c r="J13" s="2">
        <v>7500</v>
      </c>
      <c r="K13" s="2">
        <v>2500</v>
      </c>
      <c r="L13" s="2">
        <v>0</v>
      </c>
      <c r="M13" s="2">
        <v>0</v>
      </c>
      <c r="N13" s="18">
        <f t="shared" si="0"/>
        <v>10000</v>
      </c>
      <c r="O13" s="2" t="s">
        <v>931</v>
      </c>
      <c r="P13" s="2" t="s">
        <v>51</v>
      </c>
      <c r="Q13" s="2">
        <f t="shared" si="1"/>
        <v>2500</v>
      </c>
      <c r="R13" s="2">
        <f t="shared" si="1"/>
        <v>0</v>
      </c>
      <c r="S13" s="2">
        <f t="shared" si="2"/>
        <v>2500</v>
      </c>
      <c r="T13" s="11">
        <v>31925</v>
      </c>
      <c r="U13" s="2"/>
    </row>
    <row r="14" spans="2:21">
      <c r="C14" s="2">
        <v>4</v>
      </c>
      <c r="D14" s="2" t="s">
        <v>2287</v>
      </c>
      <c r="E14" s="2" t="s">
        <v>2288</v>
      </c>
      <c r="F14" s="2" t="s">
        <v>28</v>
      </c>
      <c r="G14" s="2" t="s">
        <v>1025</v>
      </c>
      <c r="H14" s="2" t="s">
        <v>29</v>
      </c>
      <c r="I14" s="2" t="s">
        <v>2058</v>
      </c>
      <c r="J14" s="2">
        <v>3750</v>
      </c>
      <c r="K14" s="2">
        <v>1250</v>
      </c>
      <c r="L14" s="2">
        <v>0</v>
      </c>
      <c r="M14" s="2">
        <v>0</v>
      </c>
      <c r="N14" s="18">
        <f t="shared" si="0"/>
        <v>5000</v>
      </c>
      <c r="O14" s="2" t="s">
        <v>931</v>
      </c>
      <c r="P14" s="2" t="s">
        <v>2289</v>
      </c>
      <c r="Q14" s="2">
        <f t="shared" si="1"/>
        <v>1250</v>
      </c>
      <c r="R14" s="2">
        <f t="shared" si="1"/>
        <v>0</v>
      </c>
      <c r="S14" s="2">
        <f t="shared" si="2"/>
        <v>1250</v>
      </c>
      <c r="T14" s="11">
        <v>31925</v>
      </c>
      <c r="U14" s="2"/>
    </row>
    <row r="15" spans="2:21">
      <c r="C15" s="2">
        <v>5</v>
      </c>
      <c r="D15" s="2" t="s">
        <v>2290</v>
      </c>
      <c r="E15" s="2" t="s">
        <v>2291</v>
      </c>
      <c r="F15" s="2" t="s">
        <v>28</v>
      </c>
      <c r="G15" s="2" t="s">
        <v>34</v>
      </c>
      <c r="H15" s="2" t="s">
        <v>29</v>
      </c>
      <c r="I15" s="2" t="s">
        <v>755</v>
      </c>
      <c r="J15" s="2">
        <v>17500</v>
      </c>
      <c r="K15" s="2">
        <v>4680</v>
      </c>
      <c r="L15" s="2">
        <v>0</v>
      </c>
      <c r="M15" s="2">
        <v>0</v>
      </c>
      <c r="N15" s="18">
        <f t="shared" si="0"/>
        <v>22180</v>
      </c>
      <c r="O15" s="2" t="s">
        <v>1036</v>
      </c>
      <c r="P15" s="2" t="s">
        <v>115</v>
      </c>
      <c r="Q15" s="2">
        <f t="shared" si="1"/>
        <v>4680</v>
      </c>
      <c r="R15" s="2">
        <f t="shared" si="1"/>
        <v>0</v>
      </c>
      <c r="S15" s="2">
        <f t="shared" si="2"/>
        <v>4680</v>
      </c>
      <c r="T15" s="11">
        <v>31925</v>
      </c>
      <c r="U15" s="2"/>
    </row>
    <row r="16" spans="2:21">
      <c r="C16" s="2">
        <v>6</v>
      </c>
      <c r="D16" s="2" t="s">
        <v>2292</v>
      </c>
      <c r="E16" s="2" t="s">
        <v>2293</v>
      </c>
      <c r="F16" s="2" t="s">
        <v>28</v>
      </c>
      <c r="G16" s="2" t="s">
        <v>34</v>
      </c>
      <c r="H16" s="2" t="s">
        <v>29</v>
      </c>
      <c r="I16" s="2" t="s">
        <v>755</v>
      </c>
      <c r="J16" s="2">
        <v>18000</v>
      </c>
      <c r="K16" s="2">
        <v>4680</v>
      </c>
      <c r="L16" s="2">
        <v>0</v>
      </c>
      <c r="M16" s="2">
        <v>0</v>
      </c>
      <c r="N16" s="18">
        <f t="shared" si="0"/>
        <v>22680</v>
      </c>
      <c r="O16" s="2" t="s">
        <v>1036</v>
      </c>
      <c r="P16" s="2" t="s">
        <v>2294</v>
      </c>
      <c r="Q16" s="2">
        <f t="shared" si="1"/>
        <v>4680</v>
      </c>
      <c r="R16" s="2">
        <f t="shared" si="1"/>
        <v>0</v>
      </c>
      <c r="S16" s="2">
        <f t="shared" si="2"/>
        <v>4680</v>
      </c>
      <c r="T16" s="11">
        <v>31967</v>
      </c>
      <c r="U16" s="2"/>
    </row>
    <row r="17" spans="3:21">
      <c r="C17" s="2">
        <v>7</v>
      </c>
      <c r="D17" s="2" t="s">
        <v>2295</v>
      </c>
      <c r="E17" s="2" t="s">
        <v>1278</v>
      </c>
      <c r="F17" s="2" t="s">
        <v>28</v>
      </c>
      <c r="G17" s="2" t="s">
        <v>34</v>
      </c>
      <c r="H17" s="2" t="s">
        <v>29</v>
      </c>
      <c r="I17" s="2" t="s">
        <v>755</v>
      </c>
      <c r="J17" s="2">
        <v>23400</v>
      </c>
      <c r="K17" s="2">
        <v>4680</v>
      </c>
      <c r="L17" s="2">
        <v>0</v>
      </c>
      <c r="M17" s="2">
        <v>0</v>
      </c>
      <c r="N17" s="18">
        <f t="shared" si="0"/>
        <v>28080</v>
      </c>
      <c r="O17" s="2" t="s">
        <v>1036</v>
      </c>
      <c r="P17" s="2" t="s">
        <v>33</v>
      </c>
      <c r="Q17" s="2">
        <f t="shared" si="1"/>
        <v>4680</v>
      </c>
      <c r="R17" s="2">
        <f t="shared" si="1"/>
        <v>0</v>
      </c>
      <c r="S17" s="2">
        <f t="shared" si="2"/>
        <v>4680</v>
      </c>
      <c r="T17" s="11">
        <v>31968</v>
      </c>
      <c r="U17" s="2"/>
    </row>
    <row r="18" spans="3:21">
      <c r="C18" s="2">
        <v>8</v>
      </c>
      <c r="D18" s="2" t="s">
        <v>2296</v>
      </c>
      <c r="E18" s="2" t="s">
        <v>2297</v>
      </c>
      <c r="F18" s="2" t="s">
        <v>28</v>
      </c>
      <c r="G18" s="2" t="s">
        <v>1102</v>
      </c>
      <c r="H18" s="2" t="s">
        <v>29</v>
      </c>
      <c r="I18" s="2" t="s">
        <v>755</v>
      </c>
      <c r="J18" s="2">
        <v>23550</v>
      </c>
      <c r="K18" s="2">
        <v>4710</v>
      </c>
      <c r="L18" s="2">
        <v>0</v>
      </c>
      <c r="M18" s="2">
        <v>0</v>
      </c>
      <c r="N18" s="18">
        <f t="shared" si="0"/>
        <v>28260</v>
      </c>
      <c r="O18" s="2" t="s">
        <v>1036</v>
      </c>
      <c r="P18" s="2" t="s">
        <v>217</v>
      </c>
      <c r="Q18" s="2">
        <f t="shared" si="1"/>
        <v>4710</v>
      </c>
      <c r="R18" s="2">
        <f t="shared" si="1"/>
        <v>0</v>
      </c>
      <c r="S18" s="2">
        <f t="shared" si="2"/>
        <v>4710</v>
      </c>
      <c r="T18" s="11">
        <v>31972</v>
      </c>
      <c r="U18" s="2"/>
    </row>
    <row r="19" spans="3:21">
      <c r="C19" s="2">
        <v>9</v>
      </c>
      <c r="D19" s="2" t="s">
        <v>2298</v>
      </c>
      <c r="E19" s="2" t="s">
        <v>2299</v>
      </c>
      <c r="F19" s="2" t="s">
        <v>28</v>
      </c>
      <c r="G19" s="2" t="s">
        <v>34</v>
      </c>
      <c r="H19" s="2" t="s">
        <v>29</v>
      </c>
      <c r="I19" s="2" t="s">
        <v>755</v>
      </c>
      <c r="J19" s="2">
        <v>16500</v>
      </c>
      <c r="K19" s="2">
        <v>4400</v>
      </c>
      <c r="L19" s="2">
        <v>0</v>
      </c>
      <c r="M19" s="2">
        <v>0</v>
      </c>
      <c r="N19" s="18">
        <f t="shared" si="0"/>
        <v>20900</v>
      </c>
      <c r="O19" s="2" t="s">
        <v>104</v>
      </c>
      <c r="P19" s="2" t="s">
        <v>264</v>
      </c>
      <c r="Q19" s="2">
        <f t="shared" si="1"/>
        <v>4400</v>
      </c>
      <c r="R19" s="2">
        <f t="shared" si="1"/>
        <v>0</v>
      </c>
      <c r="S19" s="2">
        <f t="shared" si="2"/>
        <v>4400</v>
      </c>
      <c r="T19" s="11">
        <v>31972</v>
      </c>
      <c r="U19" s="2"/>
    </row>
    <row r="20" spans="3:21">
      <c r="C20" s="2">
        <v>10</v>
      </c>
      <c r="D20" s="2" t="s">
        <v>2300</v>
      </c>
      <c r="E20" s="2" t="s">
        <v>1571</v>
      </c>
      <c r="F20" s="2" t="s">
        <v>28</v>
      </c>
      <c r="G20" s="2" t="s">
        <v>34</v>
      </c>
      <c r="H20" s="2" t="s">
        <v>29</v>
      </c>
      <c r="I20" s="2" t="s">
        <v>2301</v>
      </c>
      <c r="J20" s="2">
        <v>9000</v>
      </c>
      <c r="K20" s="2">
        <v>3000</v>
      </c>
      <c r="L20" s="2">
        <v>0</v>
      </c>
      <c r="M20" s="2">
        <v>0</v>
      </c>
      <c r="N20" s="18">
        <f t="shared" si="0"/>
        <v>12000</v>
      </c>
      <c r="O20" s="2" t="s">
        <v>1793</v>
      </c>
      <c r="P20" s="2" t="s">
        <v>28</v>
      </c>
      <c r="Q20" s="2">
        <f t="shared" si="1"/>
        <v>3000</v>
      </c>
      <c r="R20" s="2">
        <f t="shared" si="1"/>
        <v>0</v>
      </c>
      <c r="S20" s="2">
        <f t="shared" si="2"/>
        <v>3000</v>
      </c>
      <c r="T20" s="11">
        <v>31985</v>
      </c>
      <c r="U20" s="2"/>
    </row>
    <row r="21" spans="3:21">
      <c r="C21" s="2">
        <v>11</v>
      </c>
      <c r="D21" s="2" t="s">
        <v>2302</v>
      </c>
      <c r="E21" s="2" t="s">
        <v>2303</v>
      </c>
      <c r="F21" s="2" t="s">
        <v>28</v>
      </c>
      <c r="G21" s="2" t="s">
        <v>240</v>
      </c>
      <c r="H21" s="2" t="s">
        <v>29</v>
      </c>
      <c r="I21" s="2" t="s">
        <v>2304</v>
      </c>
      <c r="J21" s="2">
        <v>9000</v>
      </c>
      <c r="K21" s="2">
        <v>3000</v>
      </c>
      <c r="L21" s="2">
        <v>0</v>
      </c>
      <c r="M21" s="2">
        <v>0</v>
      </c>
      <c r="N21" s="18">
        <f t="shared" si="0"/>
        <v>12000</v>
      </c>
      <c r="O21" s="2" t="s">
        <v>931</v>
      </c>
      <c r="P21" s="2" t="s">
        <v>1097</v>
      </c>
      <c r="Q21" s="2">
        <f t="shared" si="1"/>
        <v>3000</v>
      </c>
      <c r="R21" s="2">
        <f t="shared" si="1"/>
        <v>0</v>
      </c>
      <c r="S21" s="2">
        <f t="shared" si="2"/>
        <v>3000</v>
      </c>
      <c r="T21" s="11">
        <v>31985</v>
      </c>
      <c r="U21" s="2"/>
    </row>
    <row r="22" spans="3:21">
      <c r="C22" s="2">
        <v>12</v>
      </c>
      <c r="D22" s="2" t="s">
        <v>2305</v>
      </c>
      <c r="E22" s="2" t="s">
        <v>668</v>
      </c>
      <c r="F22" s="2" t="s">
        <v>28</v>
      </c>
      <c r="G22" s="2" t="s">
        <v>1102</v>
      </c>
      <c r="H22" s="2" t="s">
        <v>29</v>
      </c>
      <c r="I22" s="2" t="s">
        <v>1122</v>
      </c>
      <c r="J22" s="2">
        <v>23400</v>
      </c>
      <c r="K22" s="2">
        <v>4680</v>
      </c>
      <c r="L22" s="2">
        <v>0</v>
      </c>
      <c r="M22" s="2">
        <v>0</v>
      </c>
      <c r="N22" s="18">
        <f t="shared" si="0"/>
        <v>28080</v>
      </c>
      <c r="O22" s="2" t="s">
        <v>1036</v>
      </c>
      <c r="P22" s="2" t="s">
        <v>33</v>
      </c>
      <c r="Q22" s="2">
        <f t="shared" si="1"/>
        <v>4680</v>
      </c>
      <c r="R22" s="2">
        <f t="shared" si="1"/>
        <v>0</v>
      </c>
      <c r="S22" s="2">
        <f t="shared" si="2"/>
        <v>4680</v>
      </c>
      <c r="T22" s="11">
        <v>31985</v>
      </c>
      <c r="U22" s="2"/>
    </row>
    <row r="23" spans="3:21">
      <c r="C23" s="2">
        <v>13</v>
      </c>
      <c r="D23" s="2" t="s">
        <v>2306</v>
      </c>
      <c r="E23" s="2" t="s">
        <v>1766</v>
      </c>
      <c r="F23" s="2" t="s">
        <v>28</v>
      </c>
      <c r="G23" s="2" t="s">
        <v>34</v>
      </c>
      <c r="H23" s="2" t="s">
        <v>29</v>
      </c>
      <c r="I23" s="2" t="s">
        <v>120</v>
      </c>
      <c r="J23" s="2">
        <v>6000</v>
      </c>
      <c r="K23" s="2">
        <v>2000</v>
      </c>
      <c r="L23" s="2">
        <v>0</v>
      </c>
      <c r="M23" s="2">
        <v>0</v>
      </c>
      <c r="N23" s="18">
        <f t="shared" si="0"/>
        <v>8000</v>
      </c>
      <c r="O23" s="2" t="s">
        <v>86</v>
      </c>
      <c r="P23" s="2" t="s">
        <v>941</v>
      </c>
      <c r="Q23" s="2">
        <f t="shared" si="1"/>
        <v>2000</v>
      </c>
      <c r="R23" s="2">
        <f t="shared" si="1"/>
        <v>0</v>
      </c>
      <c r="S23" s="2">
        <f t="shared" si="2"/>
        <v>2000</v>
      </c>
      <c r="T23" s="11">
        <v>31985</v>
      </c>
      <c r="U23" s="2"/>
    </row>
    <row r="24" spans="3:21">
      <c r="C24" s="2">
        <v>14</v>
      </c>
      <c r="D24" s="2" t="s">
        <v>2307</v>
      </c>
      <c r="E24" s="2" t="s">
        <v>2308</v>
      </c>
      <c r="F24" s="2" t="s">
        <v>28</v>
      </c>
      <c r="G24" s="2" t="s">
        <v>1025</v>
      </c>
      <c r="H24" s="2" t="s">
        <v>29</v>
      </c>
      <c r="I24" s="2" t="s">
        <v>2058</v>
      </c>
      <c r="J24" s="2">
        <v>3750</v>
      </c>
      <c r="K24" s="2">
        <v>1250</v>
      </c>
      <c r="L24" s="2">
        <v>0</v>
      </c>
      <c r="M24" s="2">
        <v>0</v>
      </c>
      <c r="N24" s="18">
        <f t="shared" si="0"/>
        <v>5000</v>
      </c>
      <c r="O24" s="2" t="s">
        <v>931</v>
      </c>
      <c r="P24" s="2" t="s">
        <v>2309</v>
      </c>
      <c r="Q24" s="2">
        <f t="shared" si="1"/>
        <v>1250</v>
      </c>
      <c r="R24" s="2">
        <f t="shared" si="1"/>
        <v>0</v>
      </c>
      <c r="S24" s="2">
        <f t="shared" si="2"/>
        <v>1250</v>
      </c>
      <c r="T24" s="11">
        <v>31985</v>
      </c>
      <c r="U24" s="2"/>
    </row>
    <row r="25" spans="3:21">
      <c r="C25" s="2">
        <v>15</v>
      </c>
      <c r="D25" s="2" t="s">
        <v>2310</v>
      </c>
      <c r="E25" s="2" t="s">
        <v>2311</v>
      </c>
      <c r="F25" s="2" t="s">
        <v>28</v>
      </c>
      <c r="G25" s="2" t="s">
        <v>34</v>
      </c>
      <c r="H25" s="2" t="s">
        <v>29</v>
      </c>
      <c r="I25" s="2" t="s">
        <v>1122</v>
      </c>
      <c r="J25" s="2">
        <v>7500</v>
      </c>
      <c r="K25" s="2">
        <v>2500</v>
      </c>
      <c r="L25" s="2">
        <v>0</v>
      </c>
      <c r="M25" s="2">
        <v>0</v>
      </c>
      <c r="N25" s="18">
        <f t="shared" si="0"/>
        <v>10000</v>
      </c>
      <c r="O25" s="2" t="s">
        <v>1036</v>
      </c>
      <c r="P25" s="2" t="s">
        <v>51</v>
      </c>
      <c r="Q25" s="2">
        <f t="shared" si="1"/>
        <v>2500</v>
      </c>
      <c r="R25" s="2">
        <f t="shared" si="1"/>
        <v>0</v>
      </c>
      <c r="S25" s="2">
        <f t="shared" si="2"/>
        <v>2500</v>
      </c>
      <c r="T25" s="11">
        <v>31985</v>
      </c>
      <c r="U25" s="2"/>
    </row>
    <row r="26" spans="3:21">
      <c r="C26" s="2">
        <v>16</v>
      </c>
      <c r="D26" s="2" t="s">
        <v>2312</v>
      </c>
      <c r="E26" s="2" t="s">
        <v>142</v>
      </c>
      <c r="F26" s="2" t="s">
        <v>28</v>
      </c>
      <c r="G26" s="2" t="s">
        <v>240</v>
      </c>
      <c r="H26" s="2" t="s">
        <v>39</v>
      </c>
      <c r="I26" s="2" t="s">
        <v>45</v>
      </c>
      <c r="J26" s="2">
        <v>7500</v>
      </c>
      <c r="K26" s="2">
        <v>2500</v>
      </c>
      <c r="L26" s="2">
        <v>0</v>
      </c>
      <c r="M26" s="2">
        <v>0</v>
      </c>
      <c r="N26" s="18">
        <f t="shared" si="0"/>
        <v>10000</v>
      </c>
      <c r="O26" s="2" t="s">
        <v>931</v>
      </c>
      <c r="P26" s="2" t="s">
        <v>2150</v>
      </c>
      <c r="Q26" s="2">
        <f t="shared" si="1"/>
        <v>2500</v>
      </c>
      <c r="R26" s="2">
        <f t="shared" si="1"/>
        <v>0</v>
      </c>
      <c r="S26" s="2">
        <f t="shared" si="2"/>
        <v>2500</v>
      </c>
      <c r="T26" s="11">
        <v>31985</v>
      </c>
      <c r="U26" s="2"/>
    </row>
    <row r="27" spans="3:21">
      <c r="C27" s="2">
        <v>17</v>
      </c>
      <c r="D27" s="2" t="s">
        <v>2313</v>
      </c>
      <c r="E27" s="2" t="s">
        <v>2314</v>
      </c>
      <c r="F27" s="2" t="s">
        <v>28</v>
      </c>
      <c r="G27" s="2" t="s">
        <v>34</v>
      </c>
      <c r="H27" s="2" t="s">
        <v>29</v>
      </c>
      <c r="I27" s="2" t="s">
        <v>1122</v>
      </c>
      <c r="J27" s="2">
        <v>6000</v>
      </c>
      <c r="K27" s="2">
        <v>2000</v>
      </c>
      <c r="L27" s="2">
        <v>0</v>
      </c>
      <c r="M27" s="2">
        <v>0</v>
      </c>
      <c r="N27" s="18">
        <f t="shared" si="0"/>
        <v>8000</v>
      </c>
      <c r="O27" s="2" t="s">
        <v>86</v>
      </c>
      <c r="P27" s="2" t="s">
        <v>302</v>
      </c>
      <c r="Q27" s="2">
        <f t="shared" si="1"/>
        <v>2000</v>
      </c>
      <c r="R27" s="2">
        <f t="shared" si="1"/>
        <v>0</v>
      </c>
      <c r="S27" s="2">
        <f t="shared" si="2"/>
        <v>2000</v>
      </c>
      <c r="T27" s="11">
        <v>31987</v>
      </c>
      <c r="U27" s="2"/>
    </row>
    <row r="28" spans="3:21">
      <c r="C28" s="2">
        <v>18</v>
      </c>
      <c r="D28" s="2" t="s">
        <v>2315</v>
      </c>
      <c r="E28" s="2" t="s">
        <v>2316</v>
      </c>
      <c r="F28" s="2" t="s">
        <v>28</v>
      </c>
      <c r="G28" s="2" t="s">
        <v>34</v>
      </c>
      <c r="H28" s="2" t="s">
        <v>29</v>
      </c>
      <c r="I28" s="2" t="s">
        <v>2317</v>
      </c>
      <c r="J28" s="2">
        <v>9000</v>
      </c>
      <c r="K28" s="2">
        <v>3000</v>
      </c>
      <c r="L28" s="2">
        <v>0</v>
      </c>
      <c r="M28" s="2">
        <v>0</v>
      </c>
      <c r="N28" s="18">
        <f t="shared" si="0"/>
        <v>12000</v>
      </c>
      <c r="O28" s="2" t="s">
        <v>86</v>
      </c>
      <c r="P28" s="2" t="s">
        <v>2150</v>
      </c>
      <c r="Q28" s="2">
        <f t="shared" si="1"/>
        <v>3000</v>
      </c>
      <c r="R28" s="2">
        <f t="shared" si="1"/>
        <v>0</v>
      </c>
      <c r="S28" s="2">
        <f t="shared" si="2"/>
        <v>3000</v>
      </c>
      <c r="T28" s="11">
        <v>31988</v>
      </c>
      <c r="U28" s="2"/>
    </row>
    <row r="29" spans="3:21">
      <c r="C29" s="2">
        <v>19</v>
      </c>
      <c r="D29" s="2" t="s">
        <v>2318</v>
      </c>
      <c r="E29" s="2" t="s">
        <v>2319</v>
      </c>
      <c r="F29" s="2" t="s">
        <v>28</v>
      </c>
      <c r="G29" s="2" t="s">
        <v>34</v>
      </c>
      <c r="H29" s="2" t="s">
        <v>29</v>
      </c>
      <c r="I29" s="2" t="s">
        <v>755</v>
      </c>
      <c r="J29" s="2">
        <v>18000</v>
      </c>
      <c r="K29" s="2">
        <v>4819</v>
      </c>
      <c r="L29" s="2">
        <v>0</v>
      </c>
      <c r="M29" s="2">
        <v>0</v>
      </c>
      <c r="N29" s="18">
        <f t="shared" si="0"/>
        <v>22819</v>
      </c>
      <c r="O29" s="2" t="s">
        <v>1036</v>
      </c>
      <c r="P29" s="2" t="s">
        <v>610</v>
      </c>
      <c r="Q29" s="2">
        <f t="shared" si="1"/>
        <v>4819</v>
      </c>
      <c r="R29" s="2">
        <f t="shared" si="1"/>
        <v>0</v>
      </c>
      <c r="S29" s="2">
        <f t="shared" si="2"/>
        <v>4819</v>
      </c>
      <c r="T29" s="11">
        <v>32007</v>
      </c>
      <c r="U29" s="2"/>
    </row>
    <row r="30" spans="3:21">
      <c r="C30" s="2">
        <v>20</v>
      </c>
      <c r="D30" s="2" t="s">
        <v>2320</v>
      </c>
      <c r="E30" s="2" t="s">
        <v>2321</v>
      </c>
      <c r="F30" s="2" t="s">
        <v>28</v>
      </c>
      <c r="G30" s="2" t="s">
        <v>1068</v>
      </c>
      <c r="H30" s="2" t="s">
        <v>29</v>
      </c>
      <c r="I30" s="2" t="s">
        <v>755</v>
      </c>
      <c r="J30" s="2">
        <v>19200</v>
      </c>
      <c r="K30" s="2">
        <v>4800</v>
      </c>
      <c r="L30" s="2">
        <v>0</v>
      </c>
      <c r="M30" s="2">
        <v>0</v>
      </c>
      <c r="N30" s="18">
        <f t="shared" si="0"/>
        <v>24000</v>
      </c>
      <c r="O30" s="2" t="s">
        <v>383</v>
      </c>
      <c r="P30" s="2" t="s">
        <v>384</v>
      </c>
      <c r="Q30" s="2">
        <f t="shared" si="1"/>
        <v>4800</v>
      </c>
      <c r="R30" s="2">
        <f t="shared" si="1"/>
        <v>0</v>
      </c>
      <c r="S30" s="2">
        <f t="shared" si="2"/>
        <v>4800</v>
      </c>
      <c r="T30" s="11">
        <v>32020</v>
      </c>
      <c r="U30" s="2"/>
    </row>
    <row r="31" spans="3:21">
      <c r="C31" s="2">
        <v>21</v>
      </c>
      <c r="D31" s="2" t="s">
        <v>2322</v>
      </c>
      <c r="E31" s="2" t="s">
        <v>2323</v>
      </c>
      <c r="F31" s="2" t="s">
        <v>28</v>
      </c>
      <c r="G31" s="2" t="s">
        <v>34</v>
      </c>
      <c r="H31" s="2" t="s">
        <v>29</v>
      </c>
      <c r="I31" s="2" t="s">
        <v>2324</v>
      </c>
      <c r="J31" s="2">
        <v>15000</v>
      </c>
      <c r="K31" s="2">
        <v>5000</v>
      </c>
      <c r="L31" s="2">
        <v>0</v>
      </c>
      <c r="M31" s="2">
        <v>0</v>
      </c>
      <c r="N31" s="18">
        <f t="shared" si="0"/>
        <v>20000</v>
      </c>
      <c r="O31" s="2" t="s">
        <v>2325</v>
      </c>
      <c r="P31" s="2" t="s">
        <v>2326</v>
      </c>
      <c r="Q31" s="2">
        <f t="shared" si="1"/>
        <v>5000</v>
      </c>
      <c r="R31" s="2">
        <f t="shared" si="1"/>
        <v>0</v>
      </c>
      <c r="S31" s="2">
        <f t="shared" si="2"/>
        <v>5000</v>
      </c>
      <c r="T31" s="11">
        <v>32034</v>
      </c>
      <c r="U31" s="2"/>
    </row>
    <row r="32" spans="3:21">
      <c r="C32" s="2">
        <v>22</v>
      </c>
      <c r="D32" s="2" t="s">
        <v>2327</v>
      </c>
      <c r="E32" s="2" t="s">
        <v>668</v>
      </c>
      <c r="F32" s="2" t="s">
        <v>28</v>
      </c>
      <c r="G32" s="2" t="s">
        <v>34</v>
      </c>
      <c r="H32" s="2" t="s">
        <v>29</v>
      </c>
      <c r="I32" s="2" t="s">
        <v>120</v>
      </c>
      <c r="J32" s="2">
        <v>5625</v>
      </c>
      <c r="K32" s="2">
        <v>1875</v>
      </c>
      <c r="L32" s="2">
        <v>0</v>
      </c>
      <c r="M32" s="2">
        <v>0</v>
      </c>
      <c r="N32" s="18">
        <f t="shared" si="0"/>
        <v>7500</v>
      </c>
      <c r="O32" s="2" t="s">
        <v>1036</v>
      </c>
      <c r="P32" s="2" t="s">
        <v>33</v>
      </c>
      <c r="Q32" s="2">
        <f t="shared" si="1"/>
        <v>1875</v>
      </c>
      <c r="R32" s="2">
        <f t="shared" si="1"/>
        <v>0</v>
      </c>
      <c r="S32" s="2">
        <f t="shared" si="2"/>
        <v>1875</v>
      </c>
      <c r="T32" s="11">
        <v>32045</v>
      </c>
      <c r="U32" s="2"/>
    </row>
    <row r="33" spans="3:21">
      <c r="C33" s="2">
        <v>23</v>
      </c>
      <c r="D33" s="2" t="s">
        <v>2328</v>
      </c>
      <c r="E33" s="2" t="s">
        <v>2329</v>
      </c>
      <c r="F33" s="2" t="s">
        <v>28</v>
      </c>
      <c r="G33" s="2" t="s">
        <v>34</v>
      </c>
      <c r="H33" s="2" t="s">
        <v>29</v>
      </c>
      <c r="I33" s="2" t="s">
        <v>755</v>
      </c>
      <c r="J33" s="2">
        <v>19276</v>
      </c>
      <c r="K33" s="2">
        <v>4819</v>
      </c>
      <c r="L33" s="2">
        <v>0</v>
      </c>
      <c r="M33" s="2">
        <v>0</v>
      </c>
      <c r="N33" s="18">
        <f t="shared" si="0"/>
        <v>24095</v>
      </c>
      <c r="O33" s="18" t="s">
        <v>86</v>
      </c>
      <c r="P33" s="2" t="s">
        <v>2166</v>
      </c>
      <c r="Q33" s="2">
        <f t="shared" si="1"/>
        <v>4819</v>
      </c>
      <c r="R33" s="2">
        <f t="shared" si="1"/>
        <v>0</v>
      </c>
      <c r="S33" s="2">
        <f t="shared" si="2"/>
        <v>4819</v>
      </c>
      <c r="T33" s="11">
        <v>32066</v>
      </c>
      <c r="U33" s="2"/>
    </row>
    <row r="34" spans="3:21">
      <c r="C34" s="2">
        <v>24</v>
      </c>
      <c r="D34" s="2" t="s">
        <v>2330</v>
      </c>
      <c r="E34" s="2" t="s">
        <v>2331</v>
      </c>
      <c r="F34" s="2" t="s">
        <v>28</v>
      </c>
      <c r="G34" s="2" t="s">
        <v>1025</v>
      </c>
      <c r="H34" s="2" t="s">
        <v>29</v>
      </c>
      <c r="I34" s="2" t="s">
        <v>1687</v>
      </c>
      <c r="J34" s="2">
        <v>9000</v>
      </c>
      <c r="K34" s="2">
        <v>3000</v>
      </c>
      <c r="L34" s="2">
        <v>0</v>
      </c>
      <c r="M34" s="2">
        <v>0</v>
      </c>
      <c r="N34" s="18">
        <f t="shared" si="0"/>
        <v>12000</v>
      </c>
      <c r="O34" s="2" t="s">
        <v>86</v>
      </c>
      <c r="P34" s="2" t="s">
        <v>2332</v>
      </c>
      <c r="Q34" s="2">
        <f t="shared" si="1"/>
        <v>3000</v>
      </c>
      <c r="R34" s="2">
        <f t="shared" si="1"/>
        <v>0</v>
      </c>
      <c r="S34" s="2">
        <f t="shared" si="2"/>
        <v>3000</v>
      </c>
      <c r="T34" s="11">
        <v>32066</v>
      </c>
      <c r="U34" s="2"/>
    </row>
    <row r="35" spans="3:21">
      <c r="C35" s="2">
        <v>25</v>
      </c>
      <c r="D35" s="2" t="s">
        <v>2333</v>
      </c>
      <c r="E35" s="2" t="s">
        <v>2334</v>
      </c>
      <c r="F35" s="2" t="s">
        <v>28</v>
      </c>
      <c r="G35" s="2" t="s">
        <v>1092</v>
      </c>
      <c r="H35" s="2" t="s">
        <v>29</v>
      </c>
      <c r="I35" s="2" t="s">
        <v>160</v>
      </c>
      <c r="J35" s="2">
        <v>19000</v>
      </c>
      <c r="K35" s="2">
        <v>3000</v>
      </c>
      <c r="L35" s="2">
        <v>0</v>
      </c>
      <c r="M35" s="2">
        <v>0</v>
      </c>
      <c r="N35" s="18">
        <f t="shared" si="0"/>
        <v>22000</v>
      </c>
      <c r="O35" s="2" t="s">
        <v>1036</v>
      </c>
      <c r="P35" s="2" t="s">
        <v>1481</v>
      </c>
      <c r="Q35" s="2">
        <f t="shared" si="1"/>
        <v>3000</v>
      </c>
      <c r="R35" s="2">
        <f t="shared" si="1"/>
        <v>0</v>
      </c>
      <c r="S35" s="2">
        <f t="shared" si="2"/>
        <v>3000</v>
      </c>
      <c r="T35" s="11">
        <v>32066</v>
      </c>
      <c r="U35" s="2"/>
    </row>
    <row r="36" spans="3:21">
      <c r="C36" s="2">
        <v>26</v>
      </c>
      <c r="D36" s="2" t="s">
        <v>2335</v>
      </c>
      <c r="E36" s="2" t="s">
        <v>2336</v>
      </c>
      <c r="F36" s="2" t="s">
        <v>28</v>
      </c>
      <c r="G36" s="2" t="s">
        <v>1092</v>
      </c>
      <c r="H36" s="2" t="s">
        <v>29</v>
      </c>
      <c r="I36" s="2" t="s">
        <v>1890</v>
      </c>
      <c r="J36" s="2">
        <v>2250</v>
      </c>
      <c r="K36" s="2">
        <v>750</v>
      </c>
      <c r="L36" s="2">
        <v>0</v>
      </c>
      <c r="M36" s="2">
        <v>0</v>
      </c>
      <c r="N36" s="18">
        <f t="shared" si="0"/>
        <v>3000</v>
      </c>
      <c r="O36" s="2" t="s">
        <v>86</v>
      </c>
      <c r="P36" s="2" t="s">
        <v>302</v>
      </c>
      <c r="Q36" s="2">
        <f t="shared" si="1"/>
        <v>750</v>
      </c>
      <c r="R36" s="2">
        <f t="shared" si="1"/>
        <v>0</v>
      </c>
      <c r="S36" s="2">
        <f t="shared" si="2"/>
        <v>750</v>
      </c>
      <c r="T36" s="11">
        <v>32066</v>
      </c>
      <c r="U36" s="2"/>
    </row>
    <row r="37" spans="3:21">
      <c r="C37" s="2">
        <v>27</v>
      </c>
      <c r="D37" s="2" t="s">
        <v>2337</v>
      </c>
      <c r="E37" s="2" t="s">
        <v>2338</v>
      </c>
      <c r="F37" s="2" t="s">
        <v>28</v>
      </c>
      <c r="G37" s="2" t="s">
        <v>34</v>
      </c>
      <c r="H37" s="2" t="s">
        <v>29</v>
      </c>
      <c r="I37" s="2" t="s">
        <v>2286</v>
      </c>
      <c r="J37" s="2">
        <v>7500</v>
      </c>
      <c r="K37" s="2">
        <v>2500</v>
      </c>
      <c r="L37" s="2">
        <v>0</v>
      </c>
      <c r="M37" s="2">
        <v>0</v>
      </c>
      <c r="N37" s="18">
        <f t="shared" si="0"/>
        <v>10000</v>
      </c>
      <c r="O37" s="2" t="s">
        <v>1036</v>
      </c>
      <c r="P37" s="2" t="s">
        <v>33</v>
      </c>
      <c r="Q37" s="2">
        <f t="shared" si="1"/>
        <v>2500</v>
      </c>
      <c r="R37" s="2">
        <f t="shared" si="1"/>
        <v>0</v>
      </c>
      <c r="S37" s="2">
        <f t="shared" si="2"/>
        <v>2500</v>
      </c>
      <c r="T37" s="11">
        <v>32066</v>
      </c>
      <c r="U37" s="2"/>
    </row>
    <row r="38" spans="3:21">
      <c r="C38" s="2">
        <v>28</v>
      </c>
      <c r="D38" s="2" t="s">
        <v>2339</v>
      </c>
      <c r="E38" s="2" t="s">
        <v>2340</v>
      </c>
      <c r="F38" s="2" t="s">
        <v>28</v>
      </c>
      <c r="G38" s="2" t="s">
        <v>1102</v>
      </c>
      <c r="H38" s="2" t="s">
        <v>29</v>
      </c>
      <c r="I38" s="2" t="s">
        <v>755</v>
      </c>
      <c r="J38" s="2">
        <v>17750</v>
      </c>
      <c r="K38" s="2">
        <v>4680</v>
      </c>
      <c r="L38" s="2">
        <v>0</v>
      </c>
      <c r="M38" s="2">
        <v>0</v>
      </c>
      <c r="N38" s="18">
        <f t="shared" si="0"/>
        <v>22430</v>
      </c>
      <c r="O38" s="2" t="s">
        <v>383</v>
      </c>
      <c r="P38" s="2" t="s">
        <v>556</v>
      </c>
      <c r="Q38" s="2">
        <f t="shared" si="1"/>
        <v>4680</v>
      </c>
      <c r="R38" s="2">
        <f t="shared" si="1"/>
        <v>0</v>
      </c>
      <c r="S38" s="2">
        <f t="shared" si="2"/>
        <v>4680</v>
      </c>
      <c r="T38" s="11">
        <v>32066</v>
      </c>
      <c r="U38" s="2"/>
    </row>
    <row r="39" spans="3:21">
      <c r="C39" s="2">
        <v>29</v>
      </c>
      <c r="D39" s="2" t="s">
        <v>2341</v>
      </c>
      <c r="E39" s="2" t="s">
        <v>2271</v>
      </c>
      <c r="F39" s="2" t="s">
        <v>28</v>
      </c>
      <c r="G39" s="2" t="s">
        <v>34</v>
      </c>
      <c r="H39" s="2" t="s">
        <v>29</v>
      </c>
      <c r="I39" s="2" t="s">
        <v>599</v>
      </c>
      <c r="J39" s="2">
        <v>9000</v>
      </c>
      <c r="K39" s="2">
        <v>3000</v>
      </c>
      <c r="L39" s="2">
        <v>0</v>
      </c>
      <c r="M39" s="2">
        <v>0</v>
      </c>
      <c r="N39" s="18">
        <f t="shared" si="0"/>
        <v>12000</v>
      </c>
      <c r="O39" s="2" t="s">
        <v>30</v>
      </c>
      <c r="P39" s="2" t="s">
        <v>704</v>
      </c>
      <c r="Q39" s="2">
        <f t="shared" si="1"/>
        <v>3000</v>
      </c>
      <c r="R39" s="2">
        <f t="shared" si="1"/>
        <v>0</v>
      </c>
      <c r="S39" s="2">
        <f t="shared" si="2"/>
        <v>3000</v>
      </c>
      <c r="T39" s="11">
        <v>32079</v>
      </c>
      <c r="U39" s="2"/>
    </row>
    <row r="40" spans="3:21">
      <c r="C40" s="2">
        <v>30</v>
      </c>
      <c r="D40" s="2" t="s">
        <v>2342</v>
      </c>
      <c r="E40" s="2" t="s">
        <v>89</v>
      </c>
      <c r="F40" s="2" t="s">
        <v>28</v>
      </c>
      <c r="G40" s="2" t="s">
        <v>1025</v>
      </c>
      <c r="H40" s="2" t="s">
        <v>29</v>
      </c>
      <c r="I40" s="2" t="s">
        <v>1572</v>
      </c>
      <c r="J40" s="2">
        <v>9000</v>
      </c>
      <c r="K40" s="2">
        <v>3000</v>
      </c>
      <c r="L40" s="2">
        <v>0</v>
      </c>
      <c r="M40" s="2">
        <v>0</v>
      </c>
      <c r="N40" s="18">
        <f t="shared" si="0"/>
        <v>12000</v>
      </c>
      <c r="O40" s="2" t="s">
        <v>931</v>
      </c>
      <c r="P40" s="2" t="s">
        <v>1856</v>
      </c>
      <c r="Q40" s="2">
        <f t="shared" si="1"/>
        <v>3000</v>
      </c>
      <c r="R40" s="2">
        <f t="shared" si="1"/>
        <v>0</v>
      </c>
      <c r="S40" s="2">
        <f t="shared" si="2"/>
        <v>3000</v>
      </c>
      <c r="T40" s="11">
        <v>32079</v>
      </c>
      <c r="U40" s="2"/>
    </row>
    <row r="41" spans="3:21">
      <c r="C41" s="2">
        <v>31</v>
      </c>
      <c r="D41" s="2" t="s">
        <v>2343</v>
      </c>
      <c r="E41" s="2" t="s">
        <v>2344</v>
      </c>
      <c r="F41" s="2" t="s">
        <v>28</v>
      </c>
      <c r="G41" s="2" t="s">
        <v>34</v>
      </c>
      <c r="H41" s="2" t="s">
        <v>29</v>
      </c>
      <c r="I41" s="2" t="s">
        <v>45</v>
      </c>
      <c r="J41" s="2">
        <v>4500</v>
      </c>
      <c r="K41" s="2">
        <v>1500</v>
      </c>
      <c r="L41" s="2">
        <v>0</v>
      </c>
      <c r="M41" s="2">
        <v>0</v>
      </c>
      <c r="N41" s="18">
        <f t="shared" si="0"/>
        <v>6000</v>
      </c>
      <c r="O41" s="2" t="s">
        <v>906</v>
      </c>
      <c r="P41" s="2" t="s">
        <v>2345</v>
      </c>
      <c r="Q41" s="2">
        <f t="shared" si="1"/>
        <v>1500</v>
      </c>
      <c r="R41" s="2">
        <f t="shared" si="1"/>
        <v>0</v>
      </c>
      <c r="S41" s="2">
        <f t="shared" si="2"/>
        <v>1500</v>
      </c>
      <c r="T41" s="11">
        <v>32107</v>
      </c>
      <c r="U41" s="2"/>
    </row>
    <row r="42" spans="3:21">
      <c r="C42" s="2">
        <v>32</v>
      </c>
      <c r="D42" s="2" t="s">
        <v>2346</v>
      </c>
      <c r="E42" s="2" t="s">
        <v>2347</v>
      </c>
      <c r="F42" s="2" t="s">
        <v>28</v>
      </c>
      <c r="G42" s="2" t="s">
        <v>34</v>
      </c>
      <c r="H42" s="2" t="s">
        <v>29</v>
      </c>
      <c r="I42" s="2" t="s">
        <v>755</v>
      </c>
      <c r="J42" s="2">
        <v>17000</v>
      </c>
      <c r="K42" s="2">
        <v>4800</v>
      </c>
      <c r="L42" s="2">
        <v>0</v>
      </c>
      <c r="M42" s="2">
        <v>0</v>
      </c>
      <c r="N42" s="18">
        <f t="shared" si="0"/>
        <v>21800</v>
      </c>
      <c r="O42" s="2" t="s">
        <v>86</v>
      </c>
      <c r="P42" s="2" t="s">
        <v>33</v>
      </c>
      <c r="Q42" s="2">
        <f t="shared" si="1"/>
        <v>4800</v>
      </c>
      <c r="R42" s="2">
        <f t="shared" si="1"/>
        <v>0</v>
      </c>
      <c r="S42" s="2">
        <f t="shared" si="2"/>
        <v>4800</v>
      </c>
      <c r="T42" s="11">
        <v>32107</v>
      </c>
      <c r="U42" s="2"/>
    </row>
    <row r="43" spans="3:21">
      <c r="C43" s="2">
        <v>33</v>
      </c>
      <c r="D43" s="2" t="s">
        <v>2348</v>
      </c>
      <c r="E43" s="2" t="s">
        <v>2349</v>
      </c>
      <c r="F43" s="2" t="s">
        <v>28</v>
      </c>
      <c r="G43" s="2" t="s">
        <v>1068</v>
      </c>
      <c r="H43" s="2" t="s">
        <v>29</v>
      </c>
      <c r="I43" s="2" t="s">
        <v>2350</v>
      </c>
      <c r="J43" s="2">
        <v>9000</v>
      </c>
      <c r="K43" s="2">
        <v>3000</v>
      </c>
      <c r="L43" s="2">
        <v>0</v>
      </c>
      <c r="M43" s="2">
        <v>0</v>
      </c>
      <c r="N43" s="18">
        <f t="shared" si="0"/>
        <v>12000</v>
      </c>
      <c r="O43" s="2" t="s">
        <v>2351</v>
      </c>
      <c r="P43" s="2" t="s">
        <v>28</v>
      </c>
      <c r="Q43" s="2">
        <f t="shared" si="1"/>
        <v>3000</v>
      </c>
      <c r="R43" s="2">
        <f t="shared" si="1"/>
        <v>0</v>
      </c>
      <c r="S43" s="2">
        <f t="shared" si="2"/>
        <v>3000</v>
      </c>
      <c r="T43" s="11">
        <v>32115</v>
      </c>
      <c r="U43" s="2"/>
    </row>
    <row r="44" spans="3:21">
      <c r="C44" s="2">
        <v>34</v>
      </c>
      <c r="D44" s="2" t="s">
        <v>2352</v>
      </c>
      <c r="E44" s="2" t="s">
        <v>1737</v>
      </c>
      <c r="F44" s="2" t="s">
        <v>28</v>
      </c>
      <c r="G44" s="2" t="s">
        <v>34</v>
      </c>
      <c r="H44" s="2" t="s">
        <v>29</v>
      </c>
      <c r="I44" s="2" t="s">
        <v>755</v>
      </c>
      <c r="J44" s="2">
        <v>19200</v>
      </c>
      <c r="K44" s="2">
        <v>4800</v>
      </c>
      <c r="L44" s="2">
        <v>0</v>
      </c>
      <c r="M44" s="2">
        <v>0</v>
      </c>
      <c r="N44" s="18">
        <f t="shared" si="0"/>
        <v>24000</v>
      </c>
      <c r="O44" s="2" t="s">
        <v>1036</v>
      </c>
      <c r="P44" s="2" t="s">
        <v>33</v>
      </c>
      <c r="Q44" s="2">
        <f t="shared" si="1"/>
        <v>4800</v>
      </c>
      <c r="R44" s="2">
        <f t="shared" si="1"/>
        <v>0</v>
      </c>
      <c r="S44" s="2">
        <f t="shared" si="2"/>
        <v>4800</v>
      </c>
      <c r="T44" s="11">
        <v>32132</v>
      </c>
      <c r="U44" s="2"/>
    </row>
    <row r="45" spans="3:21">
      <c r="C45" s="2">
        <v>35</v>
      </c>
      <c r="D45" s="2" t="s">
        <v>2353</v>
      </c>
      <c r="E45" s="2" t="s">
        <v>2354</v>
      </c>
      <c r="F45" s="2" t="s">
        <v>28</v>
      </c>
      <c r="G45" s="2" t="s">
        <v>1025</v>
      </c>
      <c r="H45" s="2" t="s">
        <v>39</v>
      </c>
      <c r="I45" s="2" t="s">
        <v>45</v>
      </c>
      <c r="J45" s="2">
        <v>4875</v>
      </c>
      <c r="K45" s="2">
        <v>1625</v>
      </c>
      <c r="L45" s="2">
        <v>0</v>
      </c>
      <c r="M45" s="2">
        <v>0</v>
      </c>
      <c r="N45" s="18">
        <f t="shared" si="0"/>
        <v>6500</v>
      </c>
      <c r="O45" s="2" t="s">
        <v>906</v>
      </c>
      <c r="P45" s="2" t="s">
        <v>28</v>
      </c>
      <c r="Q45" s="2">
        <f t="shared" si="1"/>
        <v>1625</v>
      </c>
      <c r="R45" s="2">
        <f t="shared" si="1"/>
        <v>0</v>
      </c>
      <c r="S45" s="2">
        <f t="shared" si="2"/>
        <v>1625</v>
      </c>
      <c r="T45" s="11">
        <v>32161</v>
      </c>
      <c r="U45" s="2"/>
    </row>
    <row r="46" spans="3:21">
      <c r="C46" s="2">
        <v>36</v>
      </c>
      <c r="D46" s="2" t="s">
        <v>2355</v>
      </c>
      <c r="E46" s="2" t="s">
        <v>2271</v>
      </c>
      <c r="F46" s="2" t="s">
        <v>28</v>
      </c>
      <c r="G46" s="2" t="s">
        <v>34</v>
      </c>
      <c r="H46" s="2" t="s">
        <v>29</v>
      </c>
      <c r="I46" s="2" t="s">
        <v>120</v>
      </c>
      <c r="J46" s="2">
        <v>8000</v>
      </c>
      <c r="K46" s="2">
        <v>2000</v>
      </c>
      <c r="L46" s="2">
        <v>0</v>
      </c>
      <c r="M46" s="2">
        <v>0</v>
      </c>
      <c r="N46" s="18">
        <f t="shared" si="0"/>
        <v>10000</v>
      </c>
      <c r="O46" s="2" t="s">
        <v>30</v>
      </c>
      <c r="P46" s="2" t="s">
        <v>704</v>
      </c>
      <c r="Q46" s="2">
        <f t="shared" si="1"/>
        <v>2000</v>
      </c>
      <c r="R46" s="2">
        <f t="shared" si="1"/>
        <v>0</v>
      </c>
      <c r="S46" s="2">
        <f t="shared" si="2"/>
        <v>2000</v>
      </c>
      <c r="T46" s="11">
        <v>32170</v>
      </c>
      <c r="U46" s="2"/>
    </row>
    <row r="47" spans="3:21">
      <c r="C47" s="2">
        <v>37</v>
      </c>
      <c r="D47" s="2" t="s">
        <v>2356</v>
      </c>
      <c r="E47" s="2" t="s">
        <v>2357</v>
      </c>
      <c r="F47" s="2" t="s">
        <v>28</v>
      </c>
      <c r="G47" s="2" t="s">
        <v>34</v>
      </c>
      <c r="H47" s="2" t="s">
        <v>29</v>
      </c>
      <c r="I47" s="2" t="s">
        <v>1687</v>
      </c>
      <c r="J47" s="2">
        <v>9000</v>
      </c>
      <c r="K47" s="2">
        <v>3000</v>
      </c>
      <c r="L47" s="2">
        <v>0</v>
      </c>
      <c r="M47" s="2">
        <v>0</v>
      </c>
      <c r="N47" s="18">
        <f t="shared" si="0"/>
        <v>12000</v>
      </c>
      <c r="O47" s="2" t="s">
        <v>86</v>
      </c>
      <c r="P47" s="2" t="s">
        <v>2358</v>
      </c>
      <c r="Q47" s="2">
        <f t="shared" si="1"/>
        <v>3000</v>
      </c>
      <c r="R47" s="2">
        <f t="shared" si="1"/>
        <v>0</v>
      </c>
      <c r="S47" s="2">
        <f t="shared" si="2"/>
        <v>3000</v>
      </c>
      <c r="T47" s="11">
        <v>32175</v>
      </c>
      <c r="U47" s="2"/>
    </row>
    <row r="48" spans="3:21">
      <c r="C48" s="2">
        <v>38</v>
      </c>
      <c r="D48" s="2" t="s">
        <v>2359</v>
      </c>
      <c r="E48" s="2" t="s">
        <v>2014</v>
      </c>
      <c r="F48" s="2" t="s">
        <v>28</v>
      </c>
      <c r="G48" s="2" t="s">
        <v>34</v>
      </c>
      <c r="H48" s="2" t="s">
        <v>29</v>
      </c>
      <c r="I48" s="2" t="s">
        <v>2360</v>
      </c>
      <c r="J48" s="2">
        <v>18750</v>
      </c>
      <c r="K48" s="2">
        <v>5000</v>
      </c>
      <c r="L48" s="2">
        <v>0</v>
      </c>
      <c r="M48" s="2">
        <v>0</v>
      </c>
      <c r="N48" s="18">
        <f t="shared" si="0"/>
        <v>23750</v>
      </c>
      <c r="O48" s="2" t="s">
        <v>2110</v>
      </c>
      <c r="P48" s="2" t="s">
        <v>28</v>
      </c>
      <c r="Q48" s="2">
        <f t="shared" si="1"/>
        <v>5000</v>
      </c>
      <c r="R48" s="2">
        <f t="shared" si="1"/>
        <v>0</v>
      </c>
      <c r="S48" s="2">
        <f t="shared" si="2"/>
        <v>5000</v>
      </c>
      <c r="T48" s="11">
        <v>32181</v>
      </c>
      <c r="U48" s="2"/>
    </row>
    <row r="49" spans="3:21">
      <c r="C49" s="2">
        <v>39</v>
      </c>
      <c r="D49" s="2" t="s">
        <v>2361</v>
      </c>
      <c r="E49" s="2" t="s">
        <v>2362</v>
      </c>
      <c r="F49" s="2" t="s">
        <v>28</v>
      </c>
      <c r="G49" s="2" t="s">
        <v>1092</v>
      </c>
      <c r="H49" s="2" t="s">
        <v>29</v>
      </c>
      <c r="I49" s="2" t="s">
        <v>1890</v>
      </c>
      <c r="J49" s="2">
        <v>2250</v>
      </c>
      <c r="K49" s="2">
        <v>750</v>
      </c>
      <c r="L49" s="2">
        <v>0</v>
      </c>
      <c r="M49" s="2">
        <v>0</v>
      </c>
      <c r="N49" s="18">
        <f t="shared" si="0"/>
        <v>3000</v>
      </c>
      <c r="O49" s="2" t="s">
        <v>931</v>
      </c>
      <c r="P49" s="2" t="s">
        <v>500</v>
      </c>
      <c r="Q49" s="2">
        <f t="shared" si="1"/>
        <v>750</v>
      </c>
      <c r="R49" s="2">
        <f t="shared" si="1"/>
        <v>0</v>
      </c>
      <c r="S49" s="2">
        <f t="shared" si="2"/>
        <v>750</v>
      </c>
      <c r="T49" s="11">
        <v>32182</v>
      </c>
      <c r="U49" s="2"/>
    </row>
    <row r="50" spans="3:21">
      <c r="C50" s="2">
        <v>40</v>
      </c>
      <c r="D50" s="2" t="s">
        <v>2363</v>
      </c>
      <c r="E50" s="2" t="s">
        <v>2364</v>
      </c>
      <c r="F50" s="2" t="s">
        <v>28</v>
      </c>
      <c r="G50" s="2" t="s">
        <v>34</v>
      </c>
      <c r="H50" s="2" t="s">
        <v>29</v>
      </c>
      <c r="I50" s="2" t="s">
        <v>2365</v>
      </c>
      <c r="J50" s="2">
        <v>7500</v>
      </c>
      <c r="K50" s="2">
        <v>2500</v>
      </c>
      <c r="L50" s="2">
        <v>0</v>
      </c>
      <c r="M50" s="2">
        <v>0</v>
      </c>
      <c r="N50" s="18">
        <f t="shared" si="0"/>
        <v>10000</v>
      </c>
      <c r="O50" s="2" t="s">
        <v>1036</v>
      </c>
      <c r="P50" s="2" t="s">
        <v>2244</v>
      </c>
      <c r="Q50" s="2">
        <f t="shared" si="1"/>
        <v>2500</v>
      </c>
      <c r="R50" s="2">
        <f t="shared" si="1"/>
        <v>0</v>
      </c>
      <c r="S50" s="2">
        <f t="shared" si="2"/>
        <v>2500</v>
      </c>
      <c r="T50" s="11">
        <v>32202</v>
      </c>
      <c r="U50" s="2"/>
    </row>
    <row r="51" spans="3:21">
      <c r="C51" s="2">
        <v>41</v>
      </c>
      <c r="D51" s="2" t="s">
        <v>2366</v>
      </c>
      <c r="E51" s="2" t="s">
        <v>2367</v>
      </c>
      <c r="F51" s="2" t="s">
        <v>28</v>
      </c>
      <c r="G51" s="2" t="s">
        <v>34</v>
      </c>
      <c r="H51" s="2" t="s">
        <v>29</v>
      </c>
      <c r="I51" s="2" t="s">
        <v>1520</v>
      </c>
      <c r="J51" s="2">
        <v>4575</v>
      </c>
      <c r="K51" s="2">
        <v>1525</v>
      </c>
      <c r="L51" s="2">
        <v>0</v>
      </c>
      <c r="M51" s="2">
        <v>0</v>
      </c>
      <c r="N51" s="18">
        <f t="shared" si="0"/>
        <v>6100</v>
      </c>
      <c r="O51" s="2" t="s">
        <v>906</v>
      </c>
      <c r="P51" s="2" t="s">
        <v>567</v>
      </c>
      <c r="Q51" s="2">
        <f t="shared" si="1"/>
        <v>1525</v>
      </c>
      <c r="R51" s="2">
        <f t="shared" si="1"/>
        <v>0</v>
      </c>
      <c r="S51" s="2">
        <f t="shared" si="2"/>
        <v>1525</v>
      </c>
      <c r="T51" s="11">
        <v>32202</v>
      </c>
      <c r="U51" s="2"/>
    </row>
    <row r="52" spans="3:21">
      <c r="C52" s="2">
        <v>42</v>
      </c>
      <c r="D52" s="2" t="s">
        <v>2368</v>
      </c>
      <c r="E52" s="2" t="s">
        <v>2369</v>
      </c>
      <c r="F52" s="2" t="s">
        <v>28</v>
      </c>
      <c r="G52" s="2" t="s">
        <v>34</v>
      </c>
      <c r="H52" s="2" t="s">
        <v>29</v>
      </c>
      <c r="I52" s="2" t="s">
        <v>1520</v>
      </c>
      <c r="J52" s="2">
        <v>3750</v>
      </c>
      <c r="K52" s="2">
        <v>1250</v>
      </c>
      <c r="L52" s="2">
        <v>0</v>
      </c>
      <c r="M52" s="2">
        <v>0</v>
      </c>
      <c r="N52" s="18">
        <f t="shared" si="0"/>
        <v>5000</v>
      </c>
      <c r="O52" s="2" t="s">
        <v>1036</v>
      </c>
      <c r="P52" s="2" t="s">
        <v>2259</v>
      </c>
      <c r="Q52" s="2">
        <f t="shared" si="1"/>
        <v>1250</v>
      </c>
      <c r="R52" s="2">
        <f t="shared" si="1"/>
        <v>0</v>
      </c>
      <c r="S52" s="2">
        <f t="shared" si="2"/>
        <v>1250</v>
      </c>
      <c r="T52" s="11">
        <v>32202</v>
      </c>
      <c r="U52" s="2"/>
    </row>
    <row r="53" spans="3:21">
      <c r="C53" s="2">
        <v>43</v>
      </c>
      <c r="D53" s="2" t="s">
        <v>2370</v>
      </c>
      <c r="E53" s="2" t="s">
        <v>2371</v>
      </c>
      <c r="F53" s="2" t="s">
        <v>28</v>
      </c>
      <c r="G53" s="2" t="s">
        <v>34</v>
      </c>
      <c r="H53" s="2" t="s">
        <v>29</v>
      </c>
      <c r="I53" s="2" t="s">
        <v>2165</v>
      </c>
      <c r="J53" s="2">
        <v>9000</v>
      </c>
      <c r="K53" s="2">
        <v>3000</v>
      </c>
      <c r="L53" s="2">
        <v>0</v>
      </c>
      <c r="M53" s="2">
        <v>0</v>
      </c>
      <c r="N53" s="18">
        <f t="shared" si="0"/>
        <v>12000</v>
      </c>
      <c r="O53" s="2" t="s">
        <v>2083</v>
      </c>
      <c r="P53" s="2" t="s">
        <v>1251</v>
      </c>
      <c r="Q53" s="2">
        <f t="shared" si="1"/>
        <v>3000</v>
      </c>
      <c r="R53" s="2">
        <f t="shared" si="1"/>
        <v>0</v>
      </c>
      <c r="S53" s="2">
        <f t="shared" si="2"/>
        <v>3000</v>
      </c>
      <c r="T53" s="11">
        <v>32202</v>
      </c>
      <c r="U53" s="2"/>
    </row>
    <row r="54" spans="3:21">
      <c r="C54" s="2">
        <v>44</v>
      </c>
      <c r="D54" s="2" t="s">
        <v>2372</v>
      </c>
      <c r="E54" s="2" t="s">
        <v>1751</v>
      </c>
      <c r="F54" s="2" t="s">
        <v>28</v>
      </c>
      <c r="G54" s="2" t="s">
        <v>34</v>
      </c>
      <c r="H54" s="2" t="s">
        <v>29</v>
      </c>
      <c r="I54" s="2" t="s">
        <v>160</v>
      </c>
      <c r="J54" s="2">
        <v>9000</v>
      </c>
      <c r="K54" s="2">
        <v>3000</v>
      </c>
      <c r="L54" s="2">
        <v>0</v>
      </c>
      <c r="M54" s="2">
        <v>0</v>
      </c>
      <c r="N54" s="18">
        <f t="shared" si="0"/>
        <v>12000</v>
      </c>
      <c r="O54" s="2" t="s">
        <v>931</v>
      </c>
      <c r="P54" s="2" t="s">
        <v>1752</v>
      </c>
      <c r="Q54" s="2">
        <f t="shared" si="1"/>
        <v>3000</v>
      </c>
      <c r="R54" s="2">
        <f t="shared" si="1"/>
        <v>0</v>
      </c>
      <c r="S54" s="2">
        <f t="shared" si="2"/>
        <v>3000</v>
      </c>
      <c r="T54" s="11">
        <v>32202</v>
      </c>
      <c r="U54" s="2"/>
    </row>
    <row r="55" spans="3:21">
      <c r="C55" s="2">
        <v>45</v>
      </c>
      <c r="D55" s="2" t="s">
        <v>2373</v>
      </c>
      <c r="E55" s="2" t="s">
        <v>1751</v>
      </c>
      <c r="F55" s="2" t="s">
        <v>28</v>
      </c>
      <c r="G55" s="2" t="s">
        <v>34</v>
      </c>
      <c r="H55" s="2" t="s">
        <v>29</v>
      </c>
      <c r="I55" s="2" t="s">
        <v>160</v>
      </c>
      <c r="J55" s="2">
        <v>9000</v>
      </c>
      <c r="K55" s="2">
        <v>3000</v>
      </c>
      <c r="L55" s="2">
        <v>0</v>
      </c>
      <c r="M55" s="2">
        <v>0</v>
      </c>
      <c r="N55" s="18">
        <f t="shared" si="0"/>
        <v>12000</v>
      </c>
      <c r="O55" s="2" t="s">
        <v>931</v>
      </c>
      <c r="P55" s="2" t="s">
        <v>1752</v>
      </c>
      <c r="Q55" s="2">
        <f t="shared" si="1"/>
        <v>3000</v>
      </c>
      <c r="R55" s="2">
        <f t="shared" si="1"/>
        <v>0</v>
      </c>
      <c r="S55" s="2">
        <f t="shared" si="2"/>
        <v>3000</v>
      </c>
      <c r="T55" s="11">
        <v>32202</v>
      </c>
      <c r="U55" s="2"/>
    </row>
    <row r="56" spans="3:21">
      <c r="C56" s="2">
        <v>46</v>
      </c>
      <c r="D56" s="2" t="s">
        <v>2374</v>
      </c>
      <c r="E56" s="2" t="s">
        <v>2375</v>
      </c>
      <c r="F56" s="2" t="s">
        <v>28</v>
      </c>
      <c r="G56" s="2" t="s">
        <v>34</v>
      </c>
      <c r="H56" s="2" t="s">
        <v>29</v>
      </c>
      <c r="I56" s="2" t="s">
        <v>1687</v>
      </c>
      <c r="J56" s="2">
        <v>9000</v>
      </c>
      <c r="K56" s="2">
        <v>3000</v>
      </c>
      <c r="L56" s="2">
        <v>0</v>
      </c>
      <c r="M56" s="2">
        <v>0</v>
      </c>
      <c r="N56" s="18">
        <f t="shared" si="0"/>
        <v>12000</v>
      </c>
      <c r="O56" s="2" t="s">
        <v>86</v>
      </c>
      <c r="P56" s="2" t="s">
        <v>1097</v>
      </c>
      <c r="Q56" s="2">
        <f t="shared" si="1"/>
        <v>3000</v>
      </c>
      <c r="R56" s="2">
        <f t="shared" si="1"/>
        <v>0</v>
      </c>
      <c r="S56" s="2">
        <f t="shared" si="2"/>
        <v>3000</v>
      </c>
      <c r="T56" s="11">
        <v>32216</v>
      </c>
      <c r="U56" s="2"/>
    </row>
    <row r="57" spans="3:21">
      <c r="C57" s="2">
        <v>47</v>
      </c>
      <c r="D57" s="2" t="s">
        <v>2376</v>
      </c>
      <c r="E57" s="2" t="s">
        <v>2377</v>
      </c>
      <c r="F57" s="2" t="s">
        <v>28</v>
      </c>
      <c r="G57" s="2" t="s">
        <v>34</v>
      </c>
      <c r="H57" s="2" t="s">
        <v>29</v>
      </c>
      <c r="I57" s="2" t="s">
        <v>45</v>
      </c>
      <c r="J57" s="2">
        <v>9000</v>
      </c>
      <c r="K57" s="2">
        <v>3000</v>
      </c>
      <c r="L57" s="2">
        <v>0</v>
      </c>
      <c r="M57" s="2">
        <v>0</v>
      </c>
      <c r="N57" s="18">
        <f t="shared" si="0"/>
        <v>12000</v>
      </c>
      <c r="O57" s="2" t="s">
        <v>2083</v>
      </c>
      <c r="P57" s="2" t="s">
        <v>365</v>
      </c>
      <c r="Q57" s="2">
        <f t="shared" si="1"/>
        <v>3000</v>
      </c>
      <c r="R57" s="2">
        <f t="shared" si="1"/>
        <v>0</v>
      </c>
      <c r="S57" s="2">
        <f t="shared" si="2"/>
        <v>3000</v>
      </c>
      <c r="T57" s="11">
        <v>32224</v>
      </c>
      <c r="U57" s="2"/>
    </row>
    <row r="58" spans="3:21">
      <c r="C58" s="2">
        <v>48</v>
      </c>
      <c r="D58" s="2" t="s">
        <v>2378</v>
      </c>
      <c r="E58" s="2" t="s">
        <v>2379</v>
      </c>
      <c r="F58" s="2" t="s">
        <v>28</v>
      </c>
      <c r="G58" s="2" t="s">
        <v>34</v>
      </c>
      <c r="H58" s="2" t="s">
        <v>29</v>
      </c>
      <c r="I58" s="2" t="s">
        <v>1627</v>
      </c>
      <c r="J58" s="2">
        <v>11250</v>
      </c>
      <c r="K58" s="2">
        <v>3750</v>
      </c>
      <c r="L58" s="2">
        <v>0</v>
      </c>
      <c r="M58" s="2">
        <v>0</v>
      </c>
      <c r="N58" s="18">
        <f t="shared" si="0"/>
        <v>15000</v>
      </c>
      <c r="O58" s="2" t="s">
        <v>931</v>
      </c>
      <c r="P58" s="2" t="s">
        <v>302</v>
      </c>
      <c r="Q58" s="2">
        <f t="shared" si="1"/>
        <v>3750</v>
      </c>
      <c r="R58" s="2">
        <f t="shared" si="1"/>
        <v>0</v>
      </c>
      <c r="S58" s="2">
        <f t="shared" si="2"/>
        <v>3750</v>
      </c>
      <c r="T58" s="11">
        <v>32225</v>
      </c>
      <c r="U58" s="2"/>
    </row>
    <row r="59" spans="3:21">
      <c r="C59" s="2">
        <v>49</v>
      </c>
      <c r="D59" s="2" t="s">
        <v>2380</v>
      </c>
      <c r="E59" s="2" t="s">
        <v>38</v>
      </c>
      <c r="F59" s="2" t="s">
        <v>28</v>
      </c>
      <c r="G59" s="2" t="s">
        <v>34</v>
      </c>
      <c r="H59" s="2" t="s">
        <v>29</v>
      </c>
      <c r="I59" s="2" t="s">
        <v>2381</v>
      </c>
      <c r="J59" s="2">
        <v>15000</v>
      </c>
      <c r="K59" s="2">
        <v>5000</v>
      </c>
      <c r="L59" s="2">
        <v>0</v>
      </c>
      <c r="M59" s="2">
        <v>0</v>
      </c>
      <c r="N59" s="18">
        <f t="shared" si="0"/>
        <v>20000</v>
      </c>
      <c r="O59" s="2" t="s">
        <v>931</v>
      </c>
      <c r="P59" s="2" t="s">
        <v>42</v>
      </c>
      <c r="Q59" s="2">
        <f t="shared" si="1"/>
        <v>5000</v>
      </c>
      <c r="R59" s="2">
        <f t="shared" si="1"/>
        <v>0</v>
      </c>
      <c r="S59" s="2">
        <f t="shared" si="2"/>
        <v>5000</v>
      </c>
      <c r="T59" s="11">
        <v>32232</v>
      </c>
      <c r="U59" s="2"/>
    </row>
  </sheetData>
  <mergeCells count="2">
    <mergeCell ref="J6:N6"/>
    <mergeCell ref="Q6:S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C2:V84"/>
  <sheetViews>
    <sheetView workbookViewId="0">
      <selection activeCell="A9" sqref="A9:XFD10"/>
    </sheetView>
  </sheetViews>
  <sheetFormatPr defaultRowHeight="15"/>
  <sheetData>
    <row r="2" spans="3:22" ht="18">
      <c r="C2" s="1"/>
      <c r="D2" s="3"/>
      <c r="E2" s="3"/>
      <c r="F2" s="3"/>
      <c r="G2" s="4" t="s">
        <v>0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1"/>
      <c r="V2" s="1"/>
    </row>
    <row r="3" spans="3:22" ht="15.75">
      <c r="C3" s="1"/>
      <c r="D3" s="3"/>
      <c r="E3" s="3"/>
      <c r="F3" s="3" t="s">
        <v>23</v>
      </c>
      <c r="G3" s="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 t="s">
        <v>22</v>
      </c>
      <c r="T3" s="3"/>
      <c r="U3" s="1"/>
      <c r="V3" s="1"/>
    </row>
    <row r="4" spans="3:22">
      <c r="C4" s="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"/>
      <c r="V4" s="1"/>
    </row>
    <row r="5" spans="3:22">
      <c r="C5" s="1"/>
      <c r="D5" s="7" t="s">
        <v>2957</v>
      </c>
      <c r="E5" s="7" t="s">
        <v>2</v>
      </c>
      <c r="F5" s="7" t="s">
        <v>3</v>
      </c>
      <c r="G5" s="7" t="s">
        <v>4</v>
      </c>
      <c r="H5" s="7" t="s">
        <v>5</v>
      </c>
      <c r="I5" s="7" t="s">
        <v>6</v>
      </c>
      <c r="J5" s="7" t="s">
        <v>7</v>
      </c>
      <c r="K5" s="32" t="s">
        <v>8</v>
      </c>
      <c r="L5" s="32"/>
      <c r="M5" s="32"/>
      <c r="N5" s="32"/>
      <c r="O5" s="32"/>
      <c r="P5" s="7" t="s">
        <v>16</v>
      </c>
      <c r="Q5" s="7" t="s">
        <v>17</v>
      </c>
      <c r="R5" s="32" t="s">
        <v>18</v>
      </c>
      <c r="S5" s="32"/>
      <c r="T5" s="32"/>
      <c r="U5" s="30" t="s">
        <v>19</v>
      </c>
      <c r="V5" s="7" t="s">
        <v>21</v>
      </c>
    </row>
    <row r="6" spans="3:22">
      <c r="C6" s="1"/>
      <c r="D6" s="8" t="s">
        <v>2958</v>
      </c>
      <c r="E6" s="8"/>
      <c r="F6" s="8"/>
      <c r="G6" s="8"/>
      <c r="H6" s="8"/>
      <c r="I6" s="8"/>
      <c r="J6" s="8"/>
      <c r="K6" s="30" t="s">
        <v>9</v>
      </c>
      <c r="L6" s="30" t="s">
        <v>10</v>
      </c>
      <c r="M6" s="30" t="s">
        <v>11</v>
      </c>
      <c r="N6" s="30" t="s">
        <v>12</v>
      </c>
      <c r="O6" s="30" t="s">
        <v>14</v>
      </c>
      <c r="P6" s="8"/>
      <c r="Q6" s="8"/>
      <c r="R6" s="30" t="s">
        <v>10</v>
      </c>
      <c r="S6" s="30" t="s">
        <v>11</v>
      </c>
      <c r="T6" s="30" t="s">
        <v>14</v>
      </c>
      <c r="U6" s="30" t="s">
        <v>20</v>
      </c>
      <c r="V6" s="8"/>
    </row>
    <row r="7" spans="3:22">
      <c r="C7" s="1"/>
      <c r="D7" s="9"/>
      <c r="E7" s="9"/>
      <c r="F7" s="9"/>
      <c r="G7" s="9"/>
      <c r="H7" s="9"/>
      <c r="I7" s="9"/>
      <c r="J7" s="9"/>
      <c r="K7" s="30"/>
      <c r="L7" s="30"/>
      <c r="M7" s="30"/>
      <c r="N7" s="30" t="s">
        <v>13</v>
      </c>
      <c r="O7" s="30" t="s">
        <v>15</v>
      </c>
      <c r="P7" s="9"/>
      <c r="Q7" s="9"/>
      <c r="R7" s="30" t="s">
        <v>15</v>
      </c>
      <c r="S7" s="30" t="s">
        <v>15</v>
      </c>
      <c r="T7" s="30" t="s">
        <v>15</v>
      </c>
      <c r="U7" s="30"/>
      <c r="V7" s="9"/>
    </row>
    <row r="8" spans="3:22">
      <c r="C8" s="1"/>
      <c r="D8" s="30">
        <v>1</v>
      </c>
      <c r="E8" s="30">
        <v>2</v>
      </c>
      <c r="F8" s="30">
        <v>3</v>
      </c>
      <c r="G8" s="30">
        <v>4</v>
      </c>
      <c r="H8" s="30">
        <v>5</v>
      </c>
      <c r="I8" s="30">
        <v>6</v>
      </c>
      <c r="J8" s="30">
        <v>7</v>
      </c>
      <c r="K8" s="30">
        <v>8</v>
      </c>
      <c r="L8" s="30">
        <v>9</v>
      </c>
      <c r="M8" s="30">
        <v>10</v>
      </c>
      <c r="N8" s="30">
        <v>11</v>
      </c>
      <c r="O8" s="30">
        <v>12</v>
      </c>
      <c r="P8" s="30">
        <v>13</v>
      </c>
      <c r="Q8" s="30">
        <v>14</v>
      </c>
      <c r="R8" s="30">
        <v>15</v>
      </c>
      <c r="S8" s="30">
        <v>16</v>
      </c>
      <c r="T8" s="30">
        <v>17</v>
      </c>
      <c r="U8" s="30">
        <v>18</v>
      </c>
      <c r="V8" s="30">
        <v>19</v>
      </c>
    </row>
    <row r="9" spans="3:22" ht="18">
      <c r="D9" s="2"/>
      <c r="E9" s="10" t="s">
        <v>2382</v>
      </c>
      <c r="F9" s="2"/>
      <c r="G9" s="2"/>
      <c r="H9" s="2"/>
      <c r="I9" s="2"/>
      <c r="J9" s="2"/>
      <c r="K9" s="2"/>
      <c r="L9" s="2"/>
      <c r="M9" s="2"/>
      <c r="N9" s="2"/>
      <c r="O9" s="18"/>
      <c r="P9" s="2"/>
      <c r="Q9" s="2"/>
      <c r="R9" s="2"/>
      <c r="S9" s="2"/>
      <c r="T9" s="2"/>
      <c r="U9" s="2"/>
      <c r="V9" s="2"/>
    </row>
    <row r="10" spans="3:22">
      <c r="D10" s="2">
        <v>1</v>
      </c>
      <c r="E10" s="2" t="s">
        <v>2383</v>
      </c>
      <c r="F10" s="2" t="s">
        <v>2384</v>
      </c>
      <c r="G10" s="2" t="s">
        <v>28</v>
      </c>
      <c r="H10" s="2" t="s">
        <v>34</v>
      </c>
      <c r="I10" s="2" t="s">
        <v>29</v>
      </c>
      <c r="J10" s="2" t="s">
        <v>2385</v>
      </c>
      <c r="K10" s="2">
        <v>9000</v>
      </c>
      <c r="L10" s="2">
        <v>3000</v>
      </c>
      <c r="M10" s="2">
        <v>0</v>
      </c>
      <c r="N10" s="2">
        <v>0</v>
      </c>
      <c r="O10" s="18">
        <f t="shared" ref="O10:O73" si="0">K10+L10+M10+N10</f>
        <v>12000</v>
      </c>
      <c r="P10" s="2" t="s">
        <v>168</v>
      </c>
      <c r="Q10" s="2" t="s">
        <v>28</v>
      </c>
      <c r="R10" s="2">
        <f t="shared" ref="R10:S72" si="1">L10</f>
        <v>3000</v>
      </c>
      <c r="S10" s="2">
        <f t="shared" si="1"/>
        <v>0</v>
      </c>
      <c r="T10" s="2">
        <f t="shared" ref="T10:T73" si="2">R10+S10</f>
        <v>3000</v>
      </c>
      <c r="U10" s="11">
        <v>32272</v>
      </c>
      <c r="V10" s="2"/>
    </row>
    <row r="11" spans="3:22">
      <c r="D11" s="2">
        <v>2</v>
      </c>
      <c r="E11" s="2" t="s">
        <v>2386</v>
      </c>
      <c r="F11" s="2" t="s">
        <v>2387</v>
      </c>
      <c r="G11" s="2" t="s">
        <v>28</v>
      </c>
      <c r="H11" s="2" t="s">
        <v>1025</v>
      </c>
      <c r="I11" s="2" t="s">
        <v>29</v>
      </c>
      <c r="J11" s="2" t="s">
        <v>2388</v>
      </c>
      <c r="K11" s="2">
        <v>7500</v>
      </c>
      <c r="L11" s="2">
        <v>2500</v>
      </c>
      <c r="M11" s="2">
        <v>0</v>
      </c>
      <c r="N11" s="2">
        <v>0</v>
      </c>
      <c r="O11" s="18">
        <f t="shared" si="0"/>
        <v>10000</v>
      </c>
      <c r="P11" s="2" t="s">
        <v>1036</v>
      </c>
      <c r="Q11" s="2" t="s">
        <v>1153</v>
      </c>
      <c r="R11" s="2">
        <f t="shared" si="1"/>
        <v>2500</v>
      </c>
      <c r="S11" s="2">
        <f t="shared" si="1"/>
        <v>0</v>
      </c>
      <c r="T11" s="2">
        <f t="shared" si="2"/>
        <v>2500</v>
      </c>
      <c r="U11" s="11">
        <v>32272</v>
      </c>
      <c r="V11" s="2"/>
    </row>
    <row r="12" spans="3:22">
      <c r="D12" s="2">
        <v>3</v>
      </c>
      <c r="E12" s="2" t="s">
        <v>2389</v>
      </c>
      <c r="F12" s="2" t="s">
        <v>2390</v>
      </c>
      <c r="G12" s="2" t="s">
        <v>28</v>
      </c>
      <c r="H12" s="2" t="s">
        <v>240</v>
      </c>
      <c r="I12" s="2" t="s">
        <v>29</v>
      </c>
      <c r="J12" s="2" t="s">
        <v>1487</v>
      </c>
      <c r="K12" s="2">
        <v>7500</v>
      </c>
      <c r="L12" s="2">
        <v>2500</v>
      </c>
      <c r="M12" s="2">
        <v>0</v>
      </c>
      <c r="N12" s="2">
        <v>0</v>
      </c>
      <c r="O12" s="18">
        <f t="shared" si="0"/>
        <v>10000</v>
      </c>
      <c r="P12" s="2" t="s">
        <v>931</v>
      </c>
      <c r="Q12" s="2" t="s">
        <v>51</v>
      </c>
      <c r="R12" s="2">
        <f t="shared" si="1"/>
        <v>2500</v>
      </c>
      <c r="S12" s="2">
        <f t="shared" si="1"/>
        <v>0</v>
      </c>
      <c r="T12" s="2">
        <f t="shared" si="2"/>
        <v>2500</v>
      </c>
      <c r="U12" s="11">
        <v>32272</v>
      </c>
      <c r="V12" s="2"/>
    </row>
    <row r="13" spans="3:22">
      <c r="D13" s="2">
        <v>4</v>
      </c>
      <c r="E13" s="2" t="s">
        <v>2391</v>
      </c>
      <c r="F13" s="2" t="s">
        <v>2266</v>
      </c>
      <c r="G13" s="2" t="s">
        <v>28</v>
      </c>
      <c r="H13" s="2" t="s">
        <v>1025</v>
      </c>
      <c r="I13" s="2" t="s">
        <v>29</v>
      </c>
      <c r="J13" s="2" t="s">
        <v>1039</v>
      </c>
      <c r="K13" s="2">
        <v>9000</v>
      </c>
      <c r="L13" s="2">
        <v>3000</v>
      </c>
      <c r="M13" s="2">
        <v>0</v>
      </c>
      <c r="N13" s="2">
        <v>0</v>
      </c>
      <c r="O13" s="18">
        <f t="shared" si="0"/>
        <v>12000</v>
      </c>
      <c r="P13" s="2" t="s">
        <v>86</v>
      </c>
      <c r="Q13" s="2" t="s">
        <v>796</v>
      </c>
      <c r="R13" s="2">
        <f t="shared" si="1"/>
        <v>3000</v>
      </c>
      <c r="S13" s="2">
        <f t="shared" si="1"/>
        <v>0</v>
      </c>
      <c r="T13" s="2">
        <f t="shared" si="2"/>
        <v>3000</v>
      </c>
      <c r="U13" s="11">
        <v>32272</v>
      </c>
      <c r="V13" s="2"/>
    </row>
    <row r="14" spans="3:22">
      <c r="D14" s="2">
        <v>5</v>
      </c>
      <c r="E14" s="2" t="s">
        <v>2392</v>
      </c>
      <c r="F14" s="2" t="s">
        <v>2266</v>
      </c>
      <c r="G14" s="2" t="s">
        <v>28</v>
      </c>
      <c r="H14" s="2" t="s">
        <v>1025</v>
      </c>
      <c r="I14" s="2" t="s">
        <v>29</v>
      </c>
      <c r="J14" s="2" t="s">
        <v>2058</v>
      </c>
      <c r="K14" s="2">
        <v>9000</v>
      </c>
      <c r="L14" s="2">
        <v>3000</v>
      </c>
      <c r="M14" s="2">
        <v>0</v>
      </c>
      <c r="N14" s="2">
        <v>0</v>
      </c>
      <c r="O14" s="18">
        <f t="shared" si="0"/>
        <v>12000</v>
      </c>
      <c r="P14" s="2" t="s">
        <v>931</v>
      </c>
      <c r="Q14" s="2" t="s">
        <v>796</v>
      </c>
      <c r="R14" s="2">
        <f t="shared" si="1"/>
        <v>3000</v>
      </c>
      <c r="S14" s="2">
        <f t="shared" si="1"/>
        <v>0</v>
      </c>
      <c r="T14" s="2">
        <f t="shared" si="2"/>
        <v>3000</v>
      </c>
      <c r="U14" s="11">
        <v>32315</v>
      </c>
      <c r="V14" s="2"/>
    </row>
    <row r="15" spans="3:22">
      <c r="D15" s="2">
        <v>6</v>
      </c>
      <c r="E15" s="2" t="s">
        <v>2393</v>
      </c>
      <c r="F15" s="2" t="s">
        <v>2394</v>
      </c>
      <c r="G15" s="2" t="s">
        <v>28</v>
      </c>
      <c r="H15" s="2" t="s">
        <v>34</v>
      </c>
      <c r="I15" s="2" t="s">
        <v>29</v>
      </c>
      <c r="J15" s="2" t="s">
        <v>2304</v>
      </c>
      <c r="K15" s="2">
        <v>7500</v>
      </c>
      <c r="L15" s="2">
        <v>2500</v>
      </c>
      <c r="M15" s="2">
        <v>0</v>
      </c>
      <c r="N15" s="2">
        <v>0</v>
      </c>
      <c r="O15" s="18">
        <f t="shared" si="0"/>
        <v>10000</v>
      </c>
      <c r="P15" s="2" t="s">
        <v>2110</v>
      </c>
      <c r="Q15" s="2" t="s">
        <v>302</v>
      </c>
      <c r="R15" s="2">
        <f t="shared" si="1"/>
        <v>2500</v>
      </c>
      <c r="S15" s="2">
        <f t="shared" si="1"/>
        <v>0</v>
      </c>
      <c r="T15" s="2">
        <f t="shared" si="2"/>
        <v>2500</v>
      </c>
      <c r="U15" s="11">
        <v>32315</v>
      </c>
      <c r="V15" s="2"/>
    </row>
    <row r="16" spans="3:22">
      <c r="D16" s="2">
        <v>7</v>
      </c>
      <c r="E16" s="2" t="s">
        <v>2395</v>
      </c>
      <c r="F16" s="2" t="s">
        <v>2396</v>
      </c>
      <c r="G16" s="2" t="s">
        <v>28</v>
      </c>
      <c r="H16" s="2" t="s">
        <v>1025</v>
      </c>
      <c r="I16" s="2" t="s">
        <v>29</v>
      </c>
      <c r="J16" s="2" t="s">
        <v>2397</v>
      </c>
      <c r="K16" s="2">
        <v>8400</v>
      </c>
      <c r="L16" s="2">
        <v>2800</v>
      </c>
      <c r="M16" s="2">
        <v>0</v>
      </c>
      <c r="N16" s="2">
        <v>0</v>
      </c>
      <c r="O16" s="18">
        <f t="shared" si="0"/>
        <v>11200</v>
      </c>
      <c r="P16" s="2" t="s">
        <v>86</v>
      </c>
      <c r="Q16" s="2" t="s">
        <v>87</v>
      </c>
      <c r="R16" s="2">
        <f t="shared" si="1"/>
        <v>2800</v>
      </c>
      <c r="S16" s="2">
        <f t="shared" si="1"/>
        <v>0</v>
      </c>
      <c r="T16" s="2">
        <f t="shared" si="2"/>
        <v>2800</v>
      </c>
      <c r="U16" s="11">
        <v>32325</v>
      </c>
      <c r="V16" s="2"/>
    </row>
    <row r="17" spans="4:22">
      <c r="D17" s="2">
        <v>8</v>
      </c>
      <c r="E17" s="2" t="s">
        <v>2398</v>
      </c>
      <c r="F17" s="2" t="s">
        <v>2399</v>
      </c>
      <c r="G17" s="2" t="s">
        <v>28</v>
      </c>
      <c r="H17" s="2" t="s">
        <v>34</v>
      </c>
      <c r="I17" s="2" t="s">
        <v>29</v>
      </c>
      <c r="J17" s="2" t="s">
        <v>2286</v>
      </c>
      <c r="K17" s="2">
        <v>7500</v>
      </c>
      <c r="L17" s="2">
        <v>2500</v>
      </c>
      <c r="M17" s="2">
        <v>0</v>
      </c>
      <c r="N17" s="2">
        <v>0</v>
      </c>
      <c r="O17" s="18">
        <f t="shared" si="0"/>
        <v>10000</v>
      </c>
      <c r="P17" s="2" t="s">
        <v>1036</v>
      </c>
      <c r="Q17" s="2" t="s">
        <v>51</v>
      </c>
      <c r="R17" s="2">
        <f t="shared" si="1"/>
        <v>2500</v>
      </c>
      <c r="S17" s="2">
        <f t="shared" si="1"/>
        <v>0</v>
      </c>
      <c r="T17" s="2">
        <f t="shared" si="2"/>
        <v>2500</v>
      </c>
      <c r="U17" s="11">
        <v>32336</v>
      </c>
      <c r="V17" s="2"/>
    </row>
    <row r="18" spans="4:22">
      <c r="D18" s="2">
        <v>9</v>
      </c>
      <c r="E18" s="2" t="s">
        <v>2400</v>
      </c>
      <c r="F18" s="2" t="s">
        <v>2401</v>
      </c>
      <c r="G18" s="2" t="s">
        <v>28</v>
      </c>
      <c r="H18" s="2" t="s">
        <v>34</v>
      </c>
      <c r="I18" s="2" t="s">
        <v>29</v>
      </c>
      <c r="J18" s="2" t="s">
        <v>54</v>
      </c>
      <c r="K18" s="2">
        <v>9000</v>
      </c>
      <c r="L18" s="2">
        <v>3000</v>
      </c>
      <c r="M18" s="2">
        <v>0</v>
      </c>
      <c r="N18" s="2">
        <v>0</v>
      </c>
      <c r="O18" s="18">
        <f t="shared" si="0"/>
        <v>12000</v>
      </c>
      <c r="P18" s="2" t="s">
        <v>199</v>
      </c>
      <c r="Q18" s="2" t="s">
        <v>1699</v>
      </c>
      <c r="R18" s="2">
        <f t="shared" si="1"/>
        <v>3000</v>
      </c>
      <c r="S18" s="2">
        <f t="shared" si="1"/>
        <v>0</v>
      </c>
      <c r="T18" s="2">
        <f t="shared" si="2"/>
        <v>3000</v>
      </c>
      <c r="U18" s="11">
        <v>32339</v>
      </c>
      <c r="V18" s="2"/>
    </row>
    <row r="19" spans="4:22">
      <c r="D19" s="2">
        <v>10</v>
      </c>
      <c r="E19" s="2" t="s">
        <v>2402</v>
      </c>
      <c r="F19" s="2" t="s">
        <v>2266</v>
      </c>
      <c r="G19" s="2" t="s">
        <v>28</v>
      </c>
      <c r="H19" s="2" t="s">
        <v>1025</v>
      </c>
      <c r="I19" s="2" t="s">
        <v>29</v>
      </c>
      <c r="J19" s="2" t="s">
        <v>1039</v>
      </c>
      <c r="K19" s="2">
        <v>10000</v>
      </c>
      <c r="L19" s="2">
        <v>3333</v>
      </c>
      <c r="M19" s="2">
        <v>0</v>
      </c>
      <c r="N19" s="2">
        <v>0</v>
      </c>
      <c r="O19" s="18">
        <f t="shared" si="0"/>
        <v>13333</v>
      </c>
      <c r="P19" s="2" t="s">
        <v>931</v>
      </c>
      <c r="Q19" s="2" t="s">
        <v>796</v>
      </c>
      <c r="R19" s="2">
        <f t="shared" si="1"/>
        <v>3333</v>
      </c>
      <c r="S19" s="2">
        <f t="shared" si="1"/>
        <v>0</v>
      </c>
      <c r="T19" s="2">
        <f t="shared" si="2"/>
        <v>3333</v>
      </c>
      <c r="U19" s="11">
        <v>32344</v>
      </c>
      <c r="V19" s="2"/>
    </row>
    <row r="20" spans="4:22">
      <c r="D20" s="2">
        <v>11</v>
      </c>
      <c r="E20" s="2" t="s">
        <v>2403</v>
      </c>
      <c r="F20" s="2" t="s">
        <v>2404</v>
      </c>
      <c r="G20" s="2" t="s">
        <v>28</v>
      </c>
      <c r="H20" s="2" t="s">
        <v>1025</v>
      </c>
      <c r="I20" s="2" t="s">
        <v>29</v>
      </c>
      <c r="J20" s="2" t="s">
        <v>2405</v>
      </c>
      <c r="K20" s="2">
        <v>7500</v>
      </c>
      <c r="L20" s="2">
        <v>2500</v>
      </c>
      <c r="M20" s="2">
        <v>0</v>
      </c>
      <c r="N20" s="2">
        <v>0</v>
      </c>
      <c r="O20" s="18">
        <f t="shared" si="0"/>
        <v>10000</v>
      </c>
      <c r="P20" s="2" t="s">
        <v>86</v>
      </c>
      <c r="Q20" s="2" t="s">
        <v>51</v>
      </c>
      <c r="R20" s="2">
        <f t="shared" si="1"/>
        <v>2500</v>
      </c>
      <c r="S20" s="2">
        <f t="shared" si="1"/>
        <v>0</v>
      </c>
      <c r="T20" s="2">
        <f t="shared" si="2"/>
        <v>2500</v>
      </c>
      <c r="U20" s="11">
        <v>32360</v>
      </c>
      <c r="V20" s="2"/>
    </row>
    <row r="21" spans="4:22">
      <c r="D21" s="2">
        <v>12</v>
      </c>
      <c r="E21" s="2" t="s">
        <v>2406</v>
      </c>
      <c r="F21" s="2" t="s">
        <v>2407</v>
      </c>
      <c r="G21" s="2" t="s">
        <v>28</v>
      </c>
      <c r="H21" s="2" t="s">
        <v>34</v>
      </c>
      <c r="I21" s="2" t="s">
        <v>29</v>
      </c>
      <c r="J21" s="2" t="s">
        <v>2286</v>
      </c>
      <c r="K21" s="2">
        <v>15000</v>
      </c>
      <c r="L21" s="2">
        <v>5000</v>
      </c>
      <c r="M21" s="2">
        <v>0</v>
      </c>
      <c r="N21" s="2">
        <v>0</v>
      </c>
      <c r="O21" s="18">
        <f t="shared" si="0"/>
        <v>20000</v>
      </c>
      <c r="P21" s="2" t="s">
        <v>2110</v>
      </c>
      <c r="Q21" s="2" t="s">
        <v>28</v>
      </c>
      <c r="R21" s="2">
        <f t="shared" si="1"/>
        <v>5000</v>
      </c>
      <c r="S21" s="2">
        <f t="shared" si="1"/>
        <v>0</v>
      </c>
      <c r="T21" s="2">
        <f t="shared" si="2"/>
        <v>5000</v>
      </c>
      <c r="U21" s="11">
        <v>32360</v>
      </c>
      <c r="V21" s="2"/>
    </row>
    <row r="22" spans="4:22">
      <c r="D22" s="2">
        <v>13</v>
      </c>
      <c r="E22" s="2" t="s">
        <v>2408</v>
      </c>
      <c r="F22" s="2" t="s">
        <v>2409</v>
      </c>
      <c r="G22" s="2" t="s">
        <v>28</v>
      </c>
      <c r="H22" s="2" t="s">
        <v>166</v>
      </c>
      <c r="I22" s="2" t="s">
        <v>29</v>
      </c>
      <c r="J22" s="2" t="s">
        <v>1026</v>
      </c>
      <c r="K22" s="2">
        <v>3750</v>
      </c>
      <c r="L22" s="2">
        <v>1250</v>
      </c>
      <c r="M22" s="2">
        <v>0</v>
      </c>
      <c r="N22" s="2">
        <v>0</v>
      </c>
      <c r="O22" s="18">
        <f t="shared" si="0"/>
        <v>5000</v>
      </c>
      <c r="P22" s="2" t="s">
        <v>906</v>
      </c>
      <c r="Q22" s="2" t="s">
        <v>567</v>
      </c>
      <c r="R22" s="2">
        <f t="shared" si="1"/>
        <v>1250</v>
      </c>
      <c r="S22" s="2">
        <f t="shared" si="1"/>
        <v>0</v>
      </c>
      <c r="T22" s="2">
        <f t="shared" si="2"/>
        <v>1250</v>
      </c>
      <c r="U22" s="11">
        <v>32360</v>
      </c>
      <c r="V22" s="2"/>
    </row>
    <row r="23" spans="4:22">
      <c r="D23" s="2">
        <v>14</v>
      </c>
      <c r="E23" s="2" t="s">
        <v>2410</v>
      </c>
      <c r="F23" s="2" t="s">
        <v>2411</v>
      </c>
      <c r="G23" s="2" t="s">
        <v>28</v>
      </c>
      <c r="H23" s="2" t="s">
        <v>34</v>
      </c>
      <c r="I23" s="2" t="s">
        <v>29</v>
      </c>
      <c r="J23" s="2" t="s">
        <v>395</v>
      </c>
      <c r="K23" s="2">
        <v>6500</v>
      </c>
      <c r="L23" s="2">
        <v>1625</v>
      </c>
      <c r="M23" s="2">
        <v>0</v>
      </c>
      <c r="N23" s="2">
        <v>0</v>
      </c>
      <c r="O23" s="18">
        <f t="shared" si="0"/>
        <v>8125</v>
      </c>
      <c r="P23" s="2" t="s">
        <v>86</v>
      </c>
      <c r="Q23" s="2" t="s">
        <v>2150</v>
      </c>
      <c r="R23" s="2">
        <f t="shared" si="1"/>
        <v>1625</v>
      </c>
      <c r="S23" s="2">
        <f t="shared" si="1"/>
        <v>0</v>
      </c>
      <c r="T23" s="2">
        <f t="shared" si="2"/>
        <v>1625</v>
      </c>
      <c r="U23" s="11">
        <v>32365</v>
      </c>
      <c r="V23" s="2"/>
    </row>
    <row r="24" spans="4:22">
      <c r="D24" s="2">
        <v>15</v>
      </c>
      <c r="E24" s="2" t="s">
        <v>2412</v>
      </c>
      <c r="F24" s="2" t="s">
        <v>2413</v>
      </c>
      <c r="G24" s="2" t="s">
        <v>28</v>
      </c>
      <c r="H24" s="2" t="s">
        <v>1025</v>
      </c>
      <c r="I24" s="2" t="s">
        <v>29</v>
      </c>
      <c r="J24" s="2" t="s">
        <v>1039</v>
      </c>
      <c r="K24" s="2">
        <v>7500</v>
      </c>
      <c r="L24" s="2">
        <v>2500</v>
      </c>
      <c r="M24" s="2">
        <v>0</v>
      </c>
      <c r="N24" s="2">
        <v>0</v>
      </c>
      <c r="O24" s="18">
        <f t="shared" si="0"/>
        <v>10000</v>
      </c>
      <c r="P24" s="2" t="s">
        <v>931</v>
      </c>
      <c r="Q24" s="2" t="s">
        <v>796</v>
      </c>
      <c r="R24" s="2">
        <f t="shared" si="1"/>
        <v>2500</v>
      </c>
      <c r="S24" s="2">
        <f t="shared" si="1"/>
        <v>0</v>
      </c>
      <c r="T24" s="2">
        <f t="shared" si="2"/>
        <v>2500</v>
      </c>
      <c r="U24" s="11">
        <v>32367</v>
      </c>
      <c r="V24" s="2"/>
    </row>
    <row r="25" spans="4:22">
      <c r="D25" s="2">
        <v>16</v>
      </c>
      <c r="E25" s="2" t="s">
        <v>2414</v>
      </c>
      <c r="F25" s="2" t="s">
        <v>2415</v>
      </c>
      <c r="G25" s="2" t="s">
        <v>28</v>
      </c>
      <c r="H25" s="2" t="s">
        <v>34</v>
      </c>
      <c r="I25" s="2" t="s">
        <v>29</v>
      </c>
      <c r="J25" s="2" t="s">
        <v>2419</v>
      </c>
      <c r="K25" s="2">
        <v>9000</v>
      </c>
      <c r="L25" s="2">
        <v>3000</v>
      </c>
      <c r="M25" s="2">
        <v>0</v>
      </c>
      <c r="N25" s="2">
        <v>0</v>
      </c>
      <c r="O25" s="18">
        <f t="shared" si="0"/>
        <v>12000</v>
      </c>
      <c r="P25" s="2" t="s">
        <v>86</v>
      </c>
      <c r="Q25" s="2" t="s">
        <v>2150</v>
      </c>
      <c r="R25" s="2">
        <f t="shared" si="1"/>
        <v>3000</v>
      </c>
      <c r="S25" s="2">
        <f t="shared" si="1"/>
        <v>0</v>
      </c>
      <c r="T25" s="2">
        <f t="shared" si="2"/>
        <v>3000</v>
      </c>
      <c r="U25" s="11">
        <v>32381</v>
      </c>
      <c r="V25" s="2"/>
    </row>
    <row r="26" spans="4:22">
      <c r="D26" s="2">
        <v>17</v>
      </c>
      <c r="E26" s="2" t="s">
        <v>2416</v>
      </c>
      <c r="F26" s="2" t="s">
        <v>2415</v>
      </c>
      <c r="G26" s="2" t="s">
        <v>28</v>
      </c>
      <c r="H26" s="2" t="s">
        <v>1068</v>
      </c>
      <c r="I26" s="2" t="s">
        <v>29</v>
      </c>
      <c r="J26" s="2" t="s">
        <v>2419</v>
      </c>
      <c r="K26" s="2">
        <v>9000</v>
      </c>
      <c r="L26" s="2">
        <v>3000</v>
      </c>
      <c r="M26" s="2">
        <v>0</v>
      </c>
      <c r="N26" s="2">
        <v>0</v>
      </c>
      <c r="O26" s="18">
        <f t="shared" si="0"/>
        <v>12000</v>
      </c>
      <c r="P26" s="2" t="s">
        <v>86</v>
      </c>
      <c r="Q26" s="2" t="s">
        <v>2150</v>
      </c>
      <c r="R26" s="2">
        <f t="shared" si="1"/>
        <v>3000</v>
      </c>
      <c r="S26" s="2">
        <f t="shared" si="1"/>
        <v>0</v>
      </c>
      <c r="T26" s="2">
        <f t="shared" si="2"/>
        <v>3000</v>
      </c>
      <c r="U26" s="11">
        <v>32381</v>
      </c>
      <c r="V26" s="2"/>
    </row>
    <row r="27" spans="4:22">
      <c r="D27" s="2">
        <v>18</v>
      </c>
      <c r="E27" s="2" t="s">
        <v>2417</v>
      </c>
      <c r="F27" s="2" t="s">
        <v>2415</v>
      </c>
      <c r="G27" s="2" t="s">
        <v>28</v>
      </c>
      <c r="H27" s="2" t="s">
        <v>34</v>
      </c>
      <c r="I27" s="2" t="s">
        <v>29</v>
      </c>
      <c r="J27" s="2" t="s">
        <v>2419</v>
      </c>
      <c r="K27" s="2">
        <v>9000</v>
      </c>
      <c r="L27" s="2">
        <v>3000</v>
      </c>
      <c r="M27" s="2">
        <v>0</v>
      </c>
      <c r="N27" s="2">
        <v>0</v>
      </c>
      <c r="O27" s="18">
        <f t="shared" si="0"/>
        <v>12000</v>
      </c>
      <c r="P27" s="2" t="s">
        <v>86</v>
      </c>
      <c r="Q27" s="2" t="s">
        <v>2150</v>
      </c>
      <c r="R27" s="2">
        <f t="shared" si="1"/>
        <v>3000</v>
      </c>
      <c r="S27" s="2">
        <f t="shared" si="1"/>
        <v>0</v>
      </c>
      <c r="T27" s="2">
        <f t="shared" si="2"/>
        <v>3000</v>
      </c>
      <c r="U27" s="11">
        <v>32381</v>
      </c>
      <c r="V27" s="2"/>
    </row>
    <row r="28" spans="4:22">
      <c r="D28" s="2">
        <v>19</v>
      </c>
      <c r="E28" s="2" t="s">
        <v>2418</v>
      </c>
      <c r="F28" s="2" t="s">
        <v>2415</v>
      </c>
      <c r="G28" s="2" t="s">
        <v>28</v>
      </c>
      <c r="H28" s="2" t="s">
        <v>34</v>
      </c>
      <c r="I28" s="2" t="s">
        <v>29</v>
      </c>
      <c r="J28" s="2" t="s">
        <v>2419</v>
      </c>
      <c r="K28" s="2">
        <v>9000</v>
      </c>
      <c r="L28" s="2">
        <v>3000</v>
      </c>
      <c r="M28" s="2">
        <v>0</v>
      </c>
      <c r="N28" s="2">
        <v>0</v>
      </c>
      <c r="O28" s="18">
        <f t="shared" si="0"/>
        <v>12000</v>
      </c>
      <c r="P28" s="2" t="s">
        <v>86</v>
      </c>
      <c r="Q28" s="2" t="s">
        <v>2150</v>
      </c>
      <c r="R28" s="2">
        <f t="shared" si="1"/>
        <v>3000</v>
      </c>
      <c r="S28" s="2">
        <f t="shared" si="1"/>
        <v>0</v>
      </c>
      <c r="T28" s="2">
        <f t="shared" si="2"/>
        <v>3000</v>
      </c>
      <c r="U28" s="11">
        <v>32381</v>
      </c>
      <c r="V28" s="2"/>
    </row>
    <row r="29" spans="4:22">
      <c r="D29" s="2">
        <v>20</v>
      </c>
      <c r="E29" s="2" t="s">
        <v>2420</v>
      </c>
      <c r="F29" s="2" t="s">
        <v>2415</v>
      </c>
      <c r="G29" s="2" t="s">
        <v>28</v>
      </c>
      <c r="H29" s="2" t="s">
        <v>1068</v>
      </c>
      <c r="I29" s="2" t="s">
        <v>29</v>
      </c>
      <c r="J29" s="2" t="s">
        <v>2419</v>
      </c>
      <c r="K29" s="2">
        <v>9000</v>
      </c>
      <c r="L29" s="2">
        <v>3000</v>
      </c>
      <c r="M29" s="2">
        <v>0</v>
      </c>
      <c r="N29" s="2">
        <v>0</v>
      </c>
      <c r="O29" s="18">
        <f t="shared" si="0"/>
        <v>12000</v>
      </c>
      <c r="P29" s="2" t="s">
        <v>86</v>
      </c>
      <c r="Q29" s="2" t="s">
        <v>2150</v>
      </c>
      <c r="R29" s="2">
        <f t="shared" si="1"/>
        <v>3000</v>
      </c>
      <c r="S29" s="2">
        <f t="shared" si="1"/>
        <v>0</v>
      </c>
      <c r="T29" s="2">
        <f t="shared" si="2"/>
        <v>3000</v>
      </c>
      <c r="U29" s="11">
        <v>32381</v>
      </c>
      <c r="V29" s="2"/>
    </row>
    <row r="30" spans="4:22">
      <c r="D30" s="2">
        <v>21</v>
      </c>
      <c r="E30" s="2" t="s">
        <v>2421</v>
      </c>
      <c r="F30" s="2" t="s">
        <v>2415</v>
      </c>
      <c r="G30" s="2" t="s">
        <v>28</v>
      </c>
      <c r="H30" s="2" t="s">
        <v>1068</v>
      </c>
      <c r="I30" s="2" t="s">
        <v>29</v>
      </c>
      <c r="J30" s="2" t="s">
        <v>2419</v>
      </c>
      <c r="K30" s="2">
        <v>9000</v>
      </c>
      <c r="L30" s="2">
        <v>3000</v>
      </c>
      <c r="M30" s="2">
        <v>0</v>
      </c>
      <c r="N30" s="2">
        <v>0</v>
      </c>
      <c r="O30" s="18">
        <f t="shared" si="0"/>
        <v>12000</v>
      </c>
      <c r="P30" s="2" t="s">
        <v>86</v>
      </c>
      <c r="Q30" s="2" t="s">
        <v>2150</v>
      </c>
      <c r="R30" s="2">
        <f t="shared" si="1"/>
        <v>3000</v>
      </c>
      <c r="S30" s="2">
        <f t="shared" si="1"/>
        <v>0</v>
      </c>
      <c r="T30" s="2">
        <f t="shared" si="2"/>
        <v>3000</v>
      </c>
      <c r="U30" s="11">
        <v>32381</v>
      </c>
      <c r="V30" s="2"/>
    </row>
    <row r="31" spans="4:22">
      <c r="D31" s="2">
        <v>22</v>
      </c>
      <c r="E31" s="2" t="s">
        <v>2422</v>
      </c>
      <c r="F31" s="2" t="s">
        <v>2415</v>
      </c>
      <c r="G31" s="2" t="s">
        <v>28</v>
      </c>
      <c r="H31" s="2" t="s">
        <v>34</v>
      </c>
      <c r="I31" s="2" t="s">
        <v>29</v>
      </c>
      <c r="J31" s="2" t="s">
        <v>2419</v>
      </c>
      <c r="K31" s="2">
        <v>9000</v>
      </c>
      <c r="L31" s="2">
        <v>3000</v>
      </c>
      <c r="M31" s="2">
        <v>0</v>
      </c>
      <c r="N31" s="2">
        <v>0</v>
      </c>
      <c r="O31" s="18">
        <f t="shared" si="0"/>
        <v>12000</v>
      </c>
      <c r="P31" s="2" t="s">
        <v>86</v>
      </c>
      <c r="Q31" s="2" t="s">
        <v>2150</v>
      </c>
      <c r="R31" s="2">
        <f t="shared" si="1"/>
        <v>3000</v>
      </c>
      <c r="S31" s="2">
        <f t="shared" si="1"/>
        <v>0</v>
      </c>
      <c r="T31" s="2">
        <f t="shared" si="2"/>
        <v>3000</v>
      </c>
      <c r="U31" s="11">
        <v>32381</v>
      </c>
      <c r="V31" s="2"/>
    </row>
    <row r="32" spans="4:22">
      <c r="D32" s="2">
        <v>23</v>
      </c>
      <c r="E32" s="2" t="s">
        <v>2423</v>
      </c>
      <c r="F32" s="2" t="s">
        <v>2415</v>
      </c>
      <c r="G32" s="2" t="s">
        <v>28</v>
      </c>
      <c r="H32" s="2" t="s">
        <v>34</v>
      </c>
      <c r="I32" s="2" t="s">
        <v>29</v>
      </c>
      <c r="J32" s="2" t="s">
        <v>2419</v>
      </c>
      <c r="K32" s="2">
        <v>9000</v>
      </c>
      <c r="L32" s="2">
        <v>3000</v>
      </c>
      <c r="M32" s="2">
        <v>0</v>
      </c>
      <c r="N32" s="2">
        <v>0</v>
      </c>
      <c r="O32" s="18">
        <f t="shared" si="0"/>
        <v>12000</v>
      </c>
      <c r="P32" s="2" t="s">
        <v>86</v>
      </c>
      <c r="Q32" s="2" t="s">
        <v>2150</v>
      </c>
      <c r="R32" s="2">
        <f t="shared" si="1"/>
        <v>3000</v>
      </c>
      <c r="S32" s="2">
        <f t="shared" si="1"/>
        <v>0</v>
      </c>
      <c r="T32" s="2">
        <f t="shared" si="2"/>
        <v>3000</v>
      </c>
      <c r="U32" s="11">
        <v>32381</v>
      </c>
      <c r="V32" s="2"/>
    </row>
    <row r="33" spans="4:22">
      <c r="D33" s="2">
        <v>24</v>
      </c>
      <c r="E33" s="2" t="s">
        <v>2424</v>
      </c>
      <c r="F33" s="2" t="s">
        <v>2415</v>
      </c>
      <c r="G33" s="2" t="s">
        <v>28</v>
      </c>
      <c r="H33" s="2" t="s">
        <v>34</v>
      </c>
      <c r="I33" s="2" t="s">
        <v>29</v>
      </c>
      <c r="J33" s="2" t="s">
        <v>2419</v>
      </c>
      <c r="K33" s="2">
        <v>9000</v>
      </c>
      <c r="L33" s="2">
        <v>3000</v>
      </c>
      <c r="M33" s="2">
        <v>0</v>
      </c>
      <c r="N33" s="2">
        <v>0</v>
      </c>
      <c r="O33" s="18">
        <f t="shared" si="0"/>
        <v>12000</v>
      </c>
      <c r="P33" s="2" t="s">
        <v>86</v>
      </c>
      <c r="Q33" s="2" t="s">
        <v>2150</v>
      </c>
      <c r="R33" s="2">
        <f t="shared" si="1"/>
        <v>3000</v>
      </c>
      <c r="S33" s="2">
        <f t="shared" si="1"/>
        <v>0</v>
      </c>
      <c r="T33" s="2">
        <f t="shared" si="2"/>
        <v>3000</v>
      </c>
      <c r="U33" s="11">
        <v>32381</v>
      </c>
      <c r="V33" s="2"/>
    </row>
    <row r="34" spans="4:22">
      <c r="D34" s="2">
        <v>25</v>
      </c>
      <c r="E34" s="2" t="s">
        <v>2425</v>
      </c>
      <c r="F34" s="2" t="s">
        <v>2415</v>
      </c>
      <c r="G34" s="2" t="s">
        <v>28</v>
      </c>
      <c r="H34" s="2" t="s">
        <v>34</v>
      </c>
      <c r="I34" s="2" t="s">
        <v>29</v>
      </c>
      <c r="J34" s="2" t="s">
        <v>2419</v>
      </c>
      <c r="K34" s="2">
        <v>9000</v>
      </c>
      <c r="L34" s="2">
        <v>3000</v>
      </c>
      <c r="M34" s="2">
        <v>0</v>
      </c>
      <c r="N34" s="2">
        <v>0</v>
      </c>
      <c r="O34" s="18">
        <f t="shared" si="0"/>
        <v>12000</v>
      </c>
      <c r="P34" s="2" t="s">
        <v>86</v>
      </c>
      <c r="Q34" s="2" t="s">
        <v>2150</v>
      </c>
      <c r="R34" s="2">
        <f t="shared" si="1"/>
        <v>3000</v>
      </c>
      <c r="S34" s="2">
        <f t="shared" si="1"/>
        <v>0</v>
      </c>
      <c r="T34" s="2">
        <f t="shared" si="2"/>
        <v>3000</v>
      </c>
      <c r="U34" s="11">
        <v>32381</v>
      </c>
      <c r="V34" s="2"/>
    </row>
    <row r="35" spans="4:22">
      <c r="D35" s="2">
        <v>26</v>
      </c>
      <c r="E35" s="2" t="s">
        <v>2426</v>
      </c>
      <c r="F35" s="2" t="s">
        <v>2415</v>
      </c>
      <c r="G35" s="2" t="s">
        <v>28</v>
      </c>
      <c r="H35" s="2" t="s">
        <v>34</v>
      </c>
      <c r="I35" s="2" t="s">
        <v>29</v>
      </c>
      <c r="J35" s="2" t="s">
        <v>2419</v>
      </c>
      <c r="K35" s="2">
        <v>9000</v>
      </c>
      <c r="L35" s="2">
        <v>3000</v>
      </c>
      <c r="M35" s="2">
        <v>0</v>
      </c>
      <c r="N35" s="2">
        <v>0</v>
      </c>
      <c r="O35" s="18">
        <f t="shared" si="0"/>
        <v>12000</v>
      </c>
      <c r="P35" s="2" t="s">
        <v>86</v>
      </c>
      <c r="Q35" s="2" t="s">
        <v>2150</v>
      </c>
      <c r="R35" s="2">
        <f t="shared" si="1"/>
        <v>3000</v>
      </c>
      <c r="S35" s="2">
        <f t="shared" si="1"/>
        <v>0</v>
      </c>
      <c r="T35" s="2">
        <f t="shared" si="2"/>
        <v>3000</v>
      </c>
      <c r="U35" s="11">
        <v>32381</v>
      </c>
      <c r="V35" s="2"/>
    </row>
    <row r="36" spans="4:22">
      <c r="D36" s="2">
        <v>27</v>
      </c>
      <c r="E36" s="2" t="s">
        <v>2427</v>
      </c>
      <c r="F36" s="2" t="s">
        <v>2415</v>
      </c>
      <c r="G36" s="2" t="s">
        <v>28</v>
      </c>
      <c r="H36" s="2" t="s">
        <v>34</v>
      </c>
      <c r="I36" s="2" t="s">
        <v>29</v>
      </c>
      <c r="J36" s="2" t="s">
        <v>2419</v>
      </c>
      <c r="K36" s="2">
        <v>9000</v>
      </c>
      <c r="L36" s="2">
        <v>3000</v>
      </c>
      <c r="M36" s="2">
        <v>0</v>
      </c>
      <c r="N36" s="2">
        <v>0</v>
      </c>
      <c r="O36" s="18">
        <f t="shared" si="0"/>
        <v>12000</v>
      </c>
      <c r="P36" s="2" t="s">
        <v>86</v>
      </c>
      <c r="Q36" s="2" t="s">
        <v>2150</v>
      </c>
      <c r="R36" s="2">
        <f t="shared" si="1"/>
        <v>3000</v>
      </c>
      <c r="S36" s="2">
        <f t="shared" si="1"/>
        <v>0</v>
      </c>
      <c r="T36" s="2">
        <f t="shared" si="2"/>
        <v>3000</v>
      </c>
      <c r="U36" s="11">
        <v>32381</v>
      </c>
      <c r="V36" s="2"/>
    </row>
    <row r="37" spans="4:22">
      <c r="D37" s="2">
        <v>28</v>
      </c>
      <c r="E37" s="2" t="s">
        <v>2428</v>
      </c>
      <c r="F37" s="2" t="s">
        <v>2429</v>
      </c>
      <c r="G37" s="2" t="s">
        <v>28</v>
      </c>
      <c r="H37" s="2" t="s">
        <v>34</v>
      </c>
      <c r="I37" s="2" t="s">
        <v>29</v>
      </c>
      <c r="J37" s="2" t="s">
        <v>2419</v>
      </c>
      <c r="K37" s="2">
        <v>4875</v>
      </c>
      <c r="L37" s="2">
        <v>1625</v>
      </c>
      <c r="M37" s="2">
        <v>0</v>
      </c>
      <c r="N37" s="2">
        <v>0</v>
      </c>
      <c r="O37" s="18">
        <f t="shared" si="0"/>
        <v>6500</v>
      </c>
      <c r="P37" s="2" t="s">
        <v>86</v>
      </c>
      <c r="Q37" s="2" t="s">
        <v>2150</v>
      </c>
      <c r="R37" s="2">
        <f t="shared" si="1"/>
        <v>1625</v>
      </c>
      <c r="S37" s="2">
        <f t="shared" si="1"/>
        <v>0</v>
      </c>
      <c r="T37" s="2">
        <f t="shared" si="2"/>
        <v>1625</v>
      </c>
      <c r="U37" s="11">
        <v>32381</v>
      </c>
      <c r="V37" s="2"/>
    </row>
    <row r="38" spans="4:22">
      <c r="D38" s="2">
        <v>29</v>
      </c>
      <c r="E38" s="2" t="s">
        <v>2430</v>
      </c>
      <c r="F38" s="2" t="s">
        <v>2431</v>
      </c>
      <c r="G38" s="2" t="s">
        <v>28</v>
      </c>
      <c r="H38" s="2" t="s">
        <v>34</v>
      </c>
      <c r="I38" s="2" t="s">
        <v>29</v>
      </c>
      <c r="J38" s="2" t="s">
        <v>1062</v>
      </c>
      <c r="K38" s="2">
        <v>5250</v>
      </c>
      <c r="L38" s="2">
        <v>1750</v>
      </c>
      <c r="M38" s="2">
        <v>0</v>
      </c>
      <c r="N38" s="2">
        <v>0</v>
      </c>
      <c r="O38" s="18">
        <f t="shared" si="0"/>
        <v>7000</v>
      </c>
      <c r="P38" s="2" t="s">
        <v>1036</v>
      </c>
      <c r="Q38" s="2" t="s">
        <v>694</v>
      </c>
      <c r="R38" s="2">
        <f t="shared" si="1"/>
        <v>1750</v>
      </c>
      <c r="S38" s="2">
        <f t="shared" si="1"/>
        <v>0</v>
      </c>
      <c r="T38" s="2">
        <f t="shared" si="2"/>
        <v>1750</v>
      </c>
      <c r="U38" s="11">
        <v>32393</v>
      </c>
      <c r="V38" s="2"/>
    </row>
    <row r="39" spans="4:22">
      <c r="D39" s="2">
        <v>30</v>
      </c>
      <c r="E39" s="2" t="s">
        <v>2432</v>
      </c>
      <c r="F39" s="2" t="s">
        <v>2433</v>
      </c>
      <c r="G39" s="2" t="s">
        <v>28</v>
      </c>
      <c r="H39" s="2" t="s">
        <v>1092</v>
      </c>
      <c r="I39" s="2" t="s">
        <v>29</v>
      </c>
      <c r="J39" s="2" t="s">
        <v>2286</v>
      </c>
      <c r="K39" s="2">
        <v>9000</v>
      </c>
      <c r="L39" s="2">
        <v>3000</v>
      </c>
      <c r="M39" s="2">
        <v>0</v>
      </c>
      <c r="N39" s="2">
        <v>0</v>
      </c>
      <c r="O39" s="18">
        <f t="shared" si="0"/>
        <v>12000</v>
      </c>
      <c r="P39" s="2" t="s">
        <v>86</v>
      </c>
      <c r="Q39" s="2" t="s">
        <v>51</v>
      </c>
      <c r="R39" s="2">
        <f t="shared" si="1"/>
        <v>3000</v>
      </c>
      <c r="S39" s="2">
        <f t="shared" si="1"/>
        <v>0</v>
      </c>
      <c r="T39" s="2">
        <f t="shared" si="2"/>
        <v>3000</v>
      </c>
      <c r="U39" s="11">
        <v>32393</v>
      </c>
      <c r="V39" s="2"/>
    </row>
    <row r="40" spans="4:22">
      <c r="D40" s="2">
        <v>31</v>
      </c>
      <c r="E40" s="2" t="s">
        <v>2434</v>
      </c>
      <c r="F40" s="2" t="s">
        <v>2435</v>
      </c>
      <c r="G40" s="2" t="s">
        <v>28</v>
      </c>
      <c r="H40" s="2" t="s">
        <v>1025</v>
      </c>
      <c r="I40" s="2" t="s">
        <v>29</v>
      </c>
      <c r="J40" s="2" t="s">
        <v>755</v>
      </c>
      <c r="K40" s="2">
        <v>21700</v>
      </c>
      <c r="L40" s="2">
        <v>5000</v>
      </c>
      <c r="M40" s="2">
        <v>0</v>
      </c>
      <c r="N40" s="2">
        <v>0</v>
      </c>
      <c r="O40" s="18">
        <f t="shared" si="0"/>
        <v>26700</v>
      </c>
      <c r="P40" s="2" t="s">
        <v>2325</v>
      </c>
      <c r="Q40" s="2" t="s">
        <v>28</v>
      </c>
      <c r="R40" s="2">
        <f t="shared" si="1"/>
        <v>5000</v>
      </c>
      <c r="S40" s="2">
        <f t="shared" si="1"/>
        <v>0</v>
      </c>
      <c r="T40" s="2">
        <f t="shared" si="2"/>
        <v>5000</v>
      </c>
      <c r="U40" s="11">
        <v>32393</v>
      </c>
      <c r="V40" s="2"/>
    </row>
    <row r="41" spans="4:22">
      <c r="D41" s="2">
        <v>32</v>
      </c>
      <c r="E41" s="2" t="s">
        <v>2436</v>
      </c>
      <c r="F41" s="2" t="s">
        <v>2394</v>
      </c>
      <c r="G41" s="2" t="s">
        <v>28</v>
      </c>
      <c r="H41" s="2" t="s">
        <v>34</v>
      </c>
      <c r="I41" s="2" t="s">
        <v>29</v>
      </c>
      <c r="J41" s="2" t="s">
        <v>2397</v>
      </c>
      <c r="K41" s="2">
        <v>9000</v>
      </c>
      <c r="L41" s="2">
        <v>3000</v>
      </c>
      <c r="M41" s="2">
        <v>0</v>
      </c>
      <c r="N41" s="2">
        <v>0</v>
      </c>
      <c r="O41" s="18">
        <f t="shared" si="0"/>
        <v>12000</v>
      </c>
      <c r="P41" s="2" t="s">
        <v>2110</v>
      </c>
      <c r="Q41" s="2" t="s">
        <v>302</v>
      </c>
      <c r="R41" s="2">
        <f t="shared" si="1"/>
        <v>3000</v>
      </c>
      <c r="S41" s="2">
        <f t="shared" si="1"/>
        <v>0</v>
      </c>
      <c r="T41" s="2">
        <f t="shared" si="2"/>
        <v>3000</v>
      </c>
      <c r="U41" s="11">
        <v>32409</v>
      </c>
      <c r="V41" s="2"/>
    </row>
    <row r="42" spans="4:22">
      <c r="D42" s="2">
        <v>33</v>
      </c>
      <c r="E42" s="2" t="s">
        <v>2437</v>
      </c>
      <c r="F42" s="2" t="s">
        <v>2438</v>
      </c>
      <c r="G42" s="2" t="s">
        <v>28</v>
      </c>
      <c r="H42" s="2" t="s">
        <v>1025</v>
      </c>
      <c r="I42" s="2" t="s">
        <v>29</v>
      </c>
      <c r="J42" s="2" t="s">
        <v>755</v>
      </c>
      <c r="K42" s="2">
        <v>21800</v>
      </c>
      <c r="L42" s="2">
        <v>5000</v>
      </c>
      <c r="M42" s="2">
        <v>0</v>
      </c>
      <c r="N42" s="2">
        <v>0</v>
      </c>
      <c r="O42" s="18">
        <f t="shared" si="0"/>
        <v>26800</v>
      </c>
      <c r="P42" s="2" t="s">
        <v>1270</v>
      </c>
      <c r="Q42" s="2" t="s">
        <v>28</v>
      </c>
      <c r="R42" s="2">
        <f t="shared" si="1"/>
        <v>5000</v>
      </c>
      <c r="S42" s="2">
        <f t="shared" si="1"/>
        <v>0</v>
      </c>
      <c r="T42" s="2">
        <f t="shared" si="2"/>
        <v>5000</v>
      </c>
      <c r="U42" s="11">
        <v>32432</v>
      </c>
      <c r="V42" s="2"/>
    </row>
    <row r="43" spans="4:22">
      <c r="D43" s="2">
        <v>34</v>
      </c>
      <c r="E43" s="2" t="s">
        <v>2439</v>
      </c>
      <c r="F43" s="2" t="s">
        <v>2440</v>
      </c>
      <c r="G43" s="2" t="s">
        <v>28</v>
      </c>
      <c r="H43" s="2" t="s">
        <v>166</v>
      </c>
      <c r="I43" s="2" t="s">
        <v>29</v>
      </c>
      <c r="J43" s="2" t="s">
        <v>2185</v>
      </c>
      <c r="K43" s="2">
        <v>7500</v>
      </c>
      <c r="L43" s="2">
        <v>1875</v>
      </c>
      <c r="M43" s="2">
        <v>0</v>
      </c>
      <c r="N43" s="2">
        <v>0</v>
      </c>
      <c r="O43" s="18">
        <f t="shared" si="0"/>
        <v>9375</v>
      </c>
      <c r="P43" s="2" t="s">
        <v>86</v>
      </c>
      <c r="Q43" s="2" t="s">
        <v>51</v>
      </c>
      <c r="R43" s="2">
        <f t="shared" si="1"/>
        <v>1875</v>
      </c>
      <c r="S43" s="2">
        <f t="shared" si="1"/>
        <v>0</v>
      </c>
      <c r="T43" s="2">
        <f t="shared" si="2"/>
        <v>1875</v>
      </c>
      <c r="U43" s="11">
        <v>32434</v>
      </c>
      <c r="V43" s="2"/>
    </row>
    <row r="44" spans="4:22">
      <c r="D44" s="2">
        <v>35</v>
      </c>
      <c r="E44" s="2" t="s">
        <v>2441</v>
      </c>
      <c r="F44" s="2" t="s">
        <v>2442</v>
      </c>
      <c r="G44" s="2" t="s">
        <v>28</v>
      </c>
      <c r="H44" s="2" t="s">
        <v>1025</v>
      </c>
      <c r="I44" s="2" t="s">
        <v>29</v>
      </c>
      <c r="J44" s="2" t="s">
        <v>1520</v>
      </c>
      <c r="K44" s="2">
        <v>4500</v>
      </c>
      <c r="L44" s="2">
        <v>1500</v>
      </c>
      <c r="M44" s="2">
        <v>0</v>
      </c>
      <c r="N44" s="2">
        <v>0</v>
      </c>
      <c r="O44" s="18">
        <f t="shared" si="0"/>
        <v>6000</v>
      </c>
      <c r="P44" s="2" t="s">
        <v>86</v>
      </c>
      <c r="Q44" s="2" t="s">
        <v>2068</v>
      </c>
      <c r="R44" s="2">
        <f t="shared" si="1"/>
        <v>1500</v>
      </c>
      <c r="S44" s="2">
        <f t="shared" si="1"/>
        <v>0</v>
      </c>
      <c r="T44" s="2">
        <f t="shared" si="2"/>
        <v>1500</v>
      </c>
      <c r="U44" s="11">
        <v>32434</v>
      </c>
      <c r="V44" s="2"/>
    </row>
    <row r="45" spans="4:22">
      <c r="D45" s="2">
        <v>36</v>
      </c>
      <c r="E45" s="2" t="s">
        <v>2443</v>
      </c>
      <c r="F45" s="2" t="s">
        <v>2444</v>
      </c>
      <c r="G45" s="2" t="s">
        <v>28</v>
      </c>
      <c r="H45" s="2" t="s">
        <v>34</v>
      </c>
      <c r="I45" s="2" t="s">
        <v>29</v>
      </c>
      <c r="J45" s="2" t="s">
        <v>45</v>
      </c>
      <c r="K45" s="2">
        <v>7500</v>
      </c>
      <c r="L45" s="2">
        <v>2500</v>
      </c>
      <c r="M45" s="2">
        <v>0</v>
      </c>
      <c r="N45" s="2">
        <v>0</v>
      </c>
      <c r="O45" s="18">
        <f t="shared" si="0"/>
        <v>10000</v>
      </c>
      <c r="P45" s="2" t="s">
        <v>1036</v>
      </c>
      <c r="Q45" s="2" t="s">
        <v>610</v>
      </c>
      <c r="R45" s="2">
        <f t="shared" si="1"/>
        <v>2500</v>
      </c>
      <c r="S45" s="2">
        <f t="shared" si="1"/>
        <v>0</v>
      </c>
      <c r="T45" s="2">
        <f t="shared" si="2"/>
        <v>2500</v>
      </c>
      <c r="U45" s="11">
        <v>32450</v>
      </c>
      <c r="V45" s="2"/>
    </row>
    <row r="46" spans="4:22">
      <c r="D46" s="2">
        <v>37</v>
      </c>
      <c r="E46" s="2" t="s">
        <v>2445</v>
      </c>
      <c r="F46" s="2" t="s">
        <v>2446</v>
      </c>
      <c r="G46" s="2" t="s">
        <v>28</v>
      </c>
      <c r="H46" s="2" t="s">
        <v>34</v>
      </c>
      <c r="I46" s="2" t="s">
        <v>29</v>
      </c>
      <c r="J46" s="2" t="s">
        <v>45</v>
      </c>
      <c r="K46" s="2">
        <v>7500</v>
      </c>
      <c r="L46" s="2">
        <v>2500</v>
      </c>
      <c r="M46" s="2">
        <v>0</v>
      </c>
      <c r="N46" s="2">
        <v>0</v>
      </c>
      <c r="O46" s="18">
        <f t="shared" si="0"/>
        <v>10000</v>
      </c>
      <c r="P46" s="2" t="s">
        <v>30</v>
      </c>
      <c r="Q46" s="2" t="s">
        <v>28</v>
      </c>
      <c r="R46" s="2">
        <f t="shared" si="1"/>
        <v>2500</v>
      </c>
      <c r="S46" s="2">
        <f t="shared" si="1"/>
        <v>0</v>
      </c>
      <c r="T46" s="2">
        <f t="shared" si="2"/>
        <v>2500</v>
      </c>
      <c r="U46" s="11">
        <v>32451</v>
      </c>
      <c r="V46" s="2"/>
    </row>
    <row r="47" spans="4:22">
      <c r="D47" s="2">
        <v>38</v>
      </c>
      <c r="E47" s="2" t="s">
        <v>2447</v>
      </c>
      <c r="F47" s="2" t="s">
        <v>2448</v>
      </c>
      <c r="G47" s="2" t="s">
        <v>28</v>
      </c>
      <c r="H47" s="2" t="s">
        <v>34</v>
      </c>
      <c r="I47" s="2" t="s">
        <v>29</v>
      </c>
      <c r="J47" s="2" t="s">
        <v>2449</v>
      </c>
      <c r="K47" s="2">
        <v>4500</v>
      </c>
      <c r="L47" s="2">
        <v>1500</v>
      </c>
      <c r="M47" s="2">
        <v>0</v>
      </c>
      <c r="N47" s="2">
        <v>0</v>
      </c>
      <c r="O47" s="18">
        <f t="shared" si="0"/>
        <v>6000</v>
      </c>
      <c r="P47" s="2" t="s">
        <v>906</v>
      </c>
      <c r="Q47" s="2" t="s">
        <v>2450</v>
      </c>
      <c r="R47" s="2">
        <f t="shared" si="1"/>
        <v>1500</v>
      </c>
      <c r="S47" s="2">
        <f t="shared" si="1"/>
        <v>0</v>
      </c>
      <c r="T47" s="2">
        <f t="shared" si="2"/>
        <v>1500</v>
      </c>
      <c r="U47" s="11">
        <v>32451</v>
      </c>
      <c r="V47" s="2"/>
    </row>
    <row r="48" spans="4:22">
      <c r="D48" s="2">
        <v>39</v>
      </c>
      <c r="E48" s="2" t="s">
        <v>2451</v>
      </c>
      <c r="F48" s="2" t="s">
        <v>274</v>
      </c>
      <c r="G48" s="2" t="s">
        <v>28</v>
      </c>
      <c r="H48" s="2" t="s">
        <v>34</v>
      </c>
      <c r="I48" s="2" t="s">
        <v>29</v>
      </c>
      <c r="J48" s="2" t="s">
        <v>1122</v>
      </c>
      <c r="K48" s="2">
        <v>3750</v>
      </c>
      <c r="L48" s="2">
        <v>1250</v>
      </c>
      <c r="M48" s="2">
        <v>0</v>
      </c>
      <c r="N48" s="2">
        <v>0</v>
      </c>
      <c r="O48" s="18">
        <f t="shared" si="0"/>
        <v>5000</v>
      </c>
      <c r="P48" s="2" t="s">
        <v>104</v>
      </c>
      <c r="Q48" s="2" t="s">
        <v>1437</v>
      </c>
      <c r="R48" s="2">
        <f t="shared" si="1"/>
        <v>1250</v>
      </c>
      <c r="S48" s="2">
        <f t="shared" si="1"/>
        <v>0</v>
      </c>
      <c r="T48" s="2">
        <f t="shared" si="2"/>
        <v>1250</v>
      </c>
      <c r="U48" s="11">
        <v>32451</v>
      </c>
      <c r="V48" s="2"/>
    </row>
    <row r="49" spans="4:22">
      <c r="D49" s="2">
        <v>40</v>
      </c>
      <c r="E49" s="2" t="s">
        <v>2452</v>
      </c>
      <c r="F49" s="2" t="s">
        <v>2453</v>
      </c>
      <c r="G49" s="2" t="s">
        <v>28</v>
      </c>
      <c r="H49" s="2" t="s">
        <v>1025</v>
      </c>
      <c r="I49" s="2" t="s">
        <v>29</v>
      </c>
      <c r="J49" s="2" t="s">
        <v>120</v>
      </c>
      <c r="K49" s="2">
        <v>9000</v>
      </c>
      <c r="L49" s="2">
        <v>3000</v>
      </c>
      <c r="M49" s="2">
        <v>0</v>
      </c>
      <c r="N49" s="2">
        <v>0</v>
      </c>
      <c r="O49" s="18">
        <f t="shared" si="0"/>
        <v>12000</v>
      </c>
      <c r="P49" s="2" t="s">
        <v>383</v>
      </c>
      <c r="Q49" s="2" t="s">
        <v>384</v>
      </c>
      <c r="R49" s="2">
        <f t="shared" si="1"/>
        <v>3000</v>
      </c>
      <c r="S49" s="2">
        <f t="shared" si="1"/>
        <v>0</v>
      </c>
      <c r="T49" s="2">
        <f t="shared" si="2"/>
        <v>3000</v>
      </c>
      <c r="U49" s="11">
        <v>32452</v>
      </c>
      <c r="V49" s="2"/>
    </row>
    <row r="50" spans="4:22">
      <c r="D50" s="2">
        <v>41</v>
      </c>
      <c r="E50" s="2" t="s">
        <v>2454</v>
      </c>
      <c r="F50" s="2" t="s">
        <v>2455</v>
      </c>
      <c r="G50" s="2" t="s">
        <v>28</v>
      </c>
      <c r="H50" s="2" t="s">
        <v>1068</v>
      </c>
      <c r="I50" s="2" t="s">
        <v>29</v>
      </c>
      <c r="J50" s="2" t="s">
        <v>1039</v>
      </c>
      <c r="K50" s="2">
        <v>9000</v>
      </c>
      <c r="L50" s="2">
        <v>3000</v>
      </c>
      <c r="M50" s="2">
        <v>0</v>
      </c>
      <c r="N50" s="2">
        <v>0</v>
      </c>
      <c r="O50" s="18">
        <f t="shared" si="0"/>
        <v>12000</v>
      </c>
      <c r="P50" s="2" t="s">
        <v>2110</v>
      </c>
      <c r="Q50" s="2" t="s">
        <v>51</v>
      </c>
      <c r="R50" s="2">
        <f t="shared" si="1"/>
        <v>3000</v>
      </c>
      <c r="S50" s="2">
        <f t="shared" si="1"/>
        <v>0</v>
      </c>
      <c r="T50" s="2">
        <f t="shared" si="2"/>
        <v>3000</v>
      </c>
      <c r="U50" s="11">
        <v>32452</v>
      </c>
      <c r="V50" s="2"/>
    </row>
    <row r="51" spans="4:22">
      <c r="D51" s="2">
        <v>42</v>
      </c>
      <c r="E51" s="2" t="s">
        <v>2456</v>
      </c>
      <c r="F51" s="2" t="s">
        <v>2457</v>
      </c>
      <c r="G51" s="2" t="s">
        <v>28</v>
      </c>
      <c r="H51" s="2" t="s">
        <v>1025</v>
      </c>
      <c r="I51" s="2" t="s">
        <v>29</v>
      </c>
      <c r="J51" s="2" t="s">
        <v>1759</v>
      </c>
      <c r="K51" s="2">
        <v>7500</v>
      </c>
      <c r="L51" s="2">
        <v>2500</v>
      </c>
      <c r="M51" s="2">
        <v>0</v>
      </c>
      <c r="N51" s="2">
        <v>0</v>
      </c>
      <c r="O51" s="18">
        <f t="shared" si="0"/>
        <v>10000</v>
      </c>
      <c r="P51" s="2" t="s">
        <v>199</v>
      </c>
      <c r="Q51" s="2" t="s">
        <v>65</v>
      </c>
      <c r="R51" s="2">
        <f t="shared" si="1"/>
        <v>2500</v>
      </c>
      <c r="S51" s="2">
        <f t="shared" si="1"/>
        <v>0</v>
      </c>
      <c r="T51" s="2">
        <f t="shared" si="2"/>
        <v>2500</v>
      </c>
      <c r="U51" s="11">
        <v>32463</v>
      </c>
      <c r="V51" s="2"/>
    </row>
    <row r="52" spans="4:22">
      <c r="D52" s="2">
        <v>43</v>
      </c>
      <c r="E52" s="2" t="s">
        <v>2458</v>
      </c>
      <c r="F52" s="2" t="s">
        <v>2459</v>
      </c>
      <c r="G52" s="2" t="s">
        <v>28</v>
      </c>
      <c r="H52" s="2" t="s">
        <v>34</v>
      </c>
      <c r="I52" s="2" t="s">
        <v>29</v>
      </c>
      <c r="J52" s="2" t="s">
        <v>2460</v>
      </c>
      <c r="K52" s="2">
        <v>5250</v>
      </c>
      <c r="L52" s="2">
        <v>1750</v>
      </c>
      <c r="M52" s="2">
        <v>0</v>
      </c>
      <c r="N52" s="2">
        <v>0</v>
      </c>
      <c r="O52" s="18">
        <f t="shared" si="0"/>
        <v>7000</v>
      </c>
      <c r="P52" s="2" t="s">
        <v>1036</v>
      </c>
      <c r="Q52" s="2" t="s">
        <v>217</v>
      </c>
      <c r="R52" s="2">
        <f t="shared" si="1"/>
        <v>1750</v>
      </c>
      <c r="S52" s="2">
        <f t="shared" si="1"/>
        <v>0</v>
      </c>
      <c r="T52" s="2">
        <f t="shared" si="2"/>
        <v>1750</v>
      </c>
      <c r="U52" s="11">
        <v>32463</v>
      </c>
      <c r="V52" s="2"/>
    </row>
    <row r="53" spans="4:22">
      <c r="D53" s="2">
        <v>44</v>
      </c>
      <c r="E53" s="2" t="s">
        <v>2461</v>
      </c>
      <c r="F53" s="2" t="s">
        <v>1838</v>
      </c>
      <c r="G53" s="2" t="s">
        <v>28</v>
      </c>
      <c r="H53" s="2" t="s">
        <v>1025</v>
      </c>
      <c r="I53" s="2" t="s">
        <v>29</v>
      </c>
      <c r="J53" s="2" t="s">
        <v>1062</v>
      </c>
      <c r="K53" s="2">
        <v>4500</v>
      </c>
      <c r="L53" s="2">
        <v>1500</v>
      </c>
      <c r="M53" s="2">
        <v>0</v>
      </c>
      <c r="N53" s="2">
        <v>0</v>
      </c>
      <c r="O53" s="18">
        <f t="shared" si="0"/>
        <v>6000</v>
      </c>
      <c r="P53" s="2" t="s">
        <v>30</v>
      </c>
      <c r="Q53" s="2" t="s">
        <v>51</v>
      </c>
      <c r="R53" s="2">
        <f t="shared" si="1"/>
        <v>1500</v>
      </c>
      <c r="S53" s="2">
        <f t="shared" si="1"/>
        <v>0</v>
      </c>
      <c r="T53" s="2">
        <f t="shared" si="2"/>
        <v>1500</v>
      </c>
      <c r="U53" s="11">
        <v>32463</v>
      </c>
      <c r="V53" s="2"/>
    </row>
    <row r="54" spans="4:22">
      <c r="D54" s="2">
        <v>45</v>
      </c>
      <c r="E54" s="2" t="s">
        <v>2462</v>
      </c>
      <c r="F54" s="2" t="s">
        <v>2463</v>
      </c>
      <c r="G54" s="2" t="s">
        <v>28</v>
      </c>
      <c r="H54" s="2" t="s">
        <v>34</v>
      </c>
      <c r="I54" s="2" t="s">
        <v>29</v>
      </c>
      <c r="J54" s="2" t="s">
        <v>120</v>
      </c>
      <c r="K54" s="2">
        <v>7500</v>
      </c>
      <c r="L54" s="2">
        <v>2500</v>
      </c>
      <c r="M54" s="2">
        <v>0</v>
      </c>
      <c r="N54" s="2">
        <v>0</v>
      </c>
      <c r="O54" s="18">
        <f t="shared" si="0"/>
        <v>10000</v>
      </c>
      <c r="P54" s="2" t="s">
        <v>2351</v>
      </c>
      <c r="Q54" s="2" t="s">
        <v>28</v>
      </c>
      <c r="R54" s="2">
        <f t="shared" si="1"/>
        <v>2500</v>
      </c>
      <c r="S54" s="2">
        <f t="shared" si="1"/>
        <v>0</v>
      </c>
      <c r="T54" s="2">
        <f t="shared" si="2"/>
        <v>2500</v>
      </c>
      <c r="U54" s="11">
        <v>32464</v>
      </c>
      <c r="V54" s="2"/>
    </row>
    <row r="55" spans="4:22">
      <c r="D55" s="2">
        <v>46</v>
      </c>
      <c r="E55" s="2" t="s">
        <v>2464</v>
      </c>
      <c r="F55" s="2" t="s">
        <v>2465</v>
      </c>
      <c r="G55" s="2" t="s">
        <v>28</v>
      </c>
      <c r="H55" s="2" t="s">
        <v>34</v>
      </c>
      <c r="I55" s="2" t="s">
        <v>29</v>
      </c>
      <c r="J55" s="2" t="s">
        <v>160</v>
      </c>
      <c r="K55" s="2">
        <v>9000</v>
      </c>
      <c r="L55" s="2">
        <v>3000</v>
      </c>
      <c r="M55" s="2">
        <v>0</v>
      </c>
      <c r="N55" s="2">
        <v>0</v>
      </c>
      <c r="O55" s="18">
        <f t="shared" si="0"/>
        <v>12000</v>
      </c>
      <c r="P55" s="2" t="s">
        <v>906</v>
      </c>
      <c r="Q55" s="2" t="s">
        <v>2466</v>
      </c>
      <c r="R55" s="2">
        <f t="shared" si="1"/>
        <v>3000</v>
      </c>
      <c r="S55" s="2">
        <f t="shared" si="1"/>
        <v>0</v>
      </c>
      <c r="T55" s="2">
        <f t="shared" si="2"/>
        <v>3000</v>
      </c>
      <c r="U55" s="11">
        <v>32464</v>
      </c>
      <c r="V55" s="2"/>
    </row>
    <row r="56" spans="4:22">
      <c r="D56" s="2">
        <v>47</v>
      </c>
      <c r="E56" s="2" t="s">
        <v>2467</v>
      </c>
      <c r="F56" s="2" t="s">
        <v>2468</v>
      </c>
      <c r="G56" s="2" t="s">
        <v>28</v>
      </c>
      <c r="H56" s="2" t="s">
        <v>34</v>
      </c>
      <c r="I56" s="2" t="s">
        <v>29</v>
      </c>
      <c r="J56" s="2" t="s">
        <v>120</v>
      </c>
      <c r="K56" s="2">
        <v>9000</v>
      </c>
      <c r="L56" s="2">
        <v>3000</v>
      </c>
      <c r="M56" s="2">
        <v>0</v>
      </c>
      <c r="N56" s="2">
        <v>0</v>
      </c>
      <c r="O56" s="18">
        <f t="shared" si="0"/>
        <v>12000</v>
      </c>
      <c r="P56" s="2" t="s">
        <v>2325</v>
      </c>
      <c r="Q56" s="2" t="s">
        <v>384</v>
      </c>
      <c r="R56" s="2">
        <f t="shared" si="1"/>
        <v>3000</v>
      </c>
      <c r="S56" s="2">
        <f t="shared" si="1"/>
        <v>0</v>
      </c>
      <c r="T56" s="2">
        <f t="shared" si="2"/>
        <v>3000</v>
      </c>
      <c r="U56" s="11">
        <v>32466</v>
      </c>
      <c r="V56" s="2"/>
    </row>
    <row r="57" spans="4:22">
      <c r="D57" s="2">
        <v>48</v>
      </c>
      <c r="E57" s="2" t="s">
        <v>2469</v>
      </c>
      <c r="F57" s="2" t="s">
        <v>963</v>
      </c>
      <c r="G57" s="2" t="s">
        <v>28</v>
      </c>
      <c r="H57" s="2" t="s">
        <v>34</v>
      </c>
      <c r="I57" s="2" t="s">
        <v>29</v>
      </c>
      <c r="J57" s="2" t="s">
        <v>2076</v>
      </c>
      <c r="K57" s="2">
        <v>12000</v>
      </c>
      <c r="L57" s="2">
        <v>4000</v>
      </c>
      <c r="M57" s="2">
        <v>0</v>
      </c>
      <c r="N57" s="2">
        <v>0</v>
      </c>
      <c r="O57" s="18">
        <f t="shared" si="0"/>
        <v>16000</v>
      </c>
      <c r="P57" s="2" t="s">
        <v>30</v>
      </c>
      <c r="Q57" s="2" t="s">
        <v>965</v>
      </c>
      <c r="R57" s="2">
        <f t="shared" si="1"/>
        <v>4000</v>
      </c>
      <c r="S57" s="2">
        <f t="shared" si="1"/>
        <v>0</v>
      </c>
      <c r="T57" s="2">
        <f t="shared" si="2"/>
        <v>4000</v>
      </c>
      <c r="U57" s="11">
        <v>32482</v>
      </c>
      <c r="V57" s="2"/>
    </row>
    <row r="58" spans="4:22">
      <c r="D58" s="2">
        <v>49</v>
      </c>
      <c r="E58" s="2" t="s">
        <v>2470</v>
      </c>
      <c r="F58" s="2" t="s">
        <v>2471</v>
      </c>
      <c r="G58" s="2" t="s">
        <v>28</v>
      </c>
      <c r="H58" s="2" t="s">
        <v>34</v>
      </c>
      <c r="I58" s="2" t="s">
        <v>29</v>
      </c>
      <c r="J58" s="2" t="s">
        <v>45</v>
      </c>
      <c r="K58" s="2">
        <v>9750</v>
      </c>
      <c r="L58" s="2">
        <v>3250</v>
      </c>
      <c r="M58" s="2">
        <v>0</v>
      </c>
      <c r="N58" s="2">
        <v>0</v>
      </c>
      <c r="O58" s="18">
        <f t="shared" si="0"/>
        <v>13000</v>
      </c>
      <c r="P58" s="2" t="s">
        <v>906</v>
      </c>
      <c r="Q58" s="2" t="s">
        <v>2450</v>
      </c>
      <c r="R58" s="2">
        <f t="shared" si="1"/>
        <v>3250</v>
      </c>
      <c r="S58" s="2">
        <f t="shared" si="1"/>
        <v>0</v>
      </c>
      <c r="T58" s="2">
        <f t="shared" si="2"/>
        <v>3250</v>
      </c>
      <c r="U58" s="11">
        <v>32482</v>
      </c>
      <c r="V58" s="2"/>
    </row>
    <row r="59" spans="4:22">
      <c r="D59" s="2">
        <v>50</v>
      </c>
      <c r="E59" s="2" t="s">
        <v>2472</v>
      </c>
      <c r="F59" s="2" t="s">
        <v>2473</v>
      </c>
      <c r="G59" s="2" t="s">
        <v>28</v>
      </c>
      <c r="H59" s="2" t="s">
        <v>1025</v>
      </c>
      <c r="I59" s="2" t="s">
        <v>29</v>
      </c>
      <c r="J59" s="2" t="s">
        <v>599</v>
      </c>
      <c r="K59" s="2">
        <v>9000</v>
      </c>
      <c r="L59" s="2">
        <v>3000</v>
      </c>
      <c r="M59" s="2">
        <v>0</v>
      </c>
      <c r="N59" s="2">
        <v>0</v>
      </c>
      <c r="O59" s="18">
        <f t="shared" si="0"/>
        <v>12000</v>
      </c>
      <c r="P59" s="2" t="s">
        <v>383</v>
      </c>
      <c r="Q59" s="2" t="s">
        <v>384</v>
      </c>
      <c r="R59" s="2">
        <f t="shared" si="1"/>
        <v>3000</v>
      </c>
      <c r="S59" s="2">
        <f t="shared" si="1"/>
        <v>0</v>
      </c>
      <c r="T59" s="2">
        <f t="shared" si="2"/>
        <v>3000</v>
      </c>
      <c r="U59" s="11">
        <v>32482</v>
      </c>
      <c r="V59" s="2"/>
    </row>
    <row r="60" spans="4:22">
      <c r="D60" s="2">
        <v>51</v>
      </c>
      <c r="E60" s="2" t="s">
        <v>2474</v>
      </c>
      <c r="F60" s="2" t="s">
        <v>1949</v>
      </c>
      <c r="G60" s="2" t="s">
        <v>28</v>
      </c>
      <c r="H60" s="2" t="s">
        <v>1102</v>
      </c>
      <c r="I60" s="2" t="s">
        <v>29</v>
      </c>
      <c r="J60" s="2" t="s">
        <v>120</v>
      </c>
      <c r="K60" s="2">
        <v>7500</v>
      </c>
      <c r="L60" s="2">
        <v>2500</v>
      </c>
      <c r="M60" s="2">
        <v>0</v>
      </c>
      <c r="N60" s="2">
        <v>0</v>
      </c>
      <c r="O60" s="18">
        <f t="shared" si="0"/>
        <v>10000</v>
      </c>
      <c r="P60" s="2" t="s">
        <v>263</v>
      </c>
      <c r="Q60" s="2" t="s">
        <v>217</v>
      </c>
      <c r="R60" s="2">
        <f t="shared" si="1"/>
        <v>2500</v>
      </c>
      <c r="S60" s="2">
        <f t="shared" si="1"/>
        <v>0</v>
      </c>
      <c r="T60" s="2">
        <f t="shared" si="2"/>
        <v>2500</v>
      </c>
      <c r="U60" s="11">
        <v>32492</v>
      </c>
      <c r="V60" s="2"/>
    </row>
    <row r="61" spans="4:22">
      <c r="D61" s="2">
        <v>52</v>
      </c>
      <c r="E61" s="2" t="s">
        <v>2475</v>
      </c>
      <c r="F61" s="2" t="s">
        <v>2476</v>
      </c>
      <c r="G61" s="2" t="s">
        <v>28</v>
      </c>
      <c r="H61" s="2" t="s">
        <v>1648</v>
      </c>
      <c r="I61" s="2" t="s">
        <v>29</v>
      </c>
      <c r="J61" s="2" t="s">
        <v>1784</v>
      </c>
      <c r="K61" s="2">
        <v>8000</v>
      </c>
      <c r="L61" s="2">
        <v>2000</v>
      </c>
      <c r="M61" s="2">
        <v>0</v>
      </c>
      <c r="N61" s="2">
        <v>0</v>
      </c>
      <c r="O61" s="18">
        <f t="shared" si="0"/>
        <v>10000</v>
      </c>
      <c r="P61" s="2" t="s">
        <v>931</v>
      </c>
      <c r="Q61" s="2" t="s">
        <v>1646</v>
      </c>
      <c r="R61" s="2">
        <f t="shared" si="1"/>
        <v>2000</v>
      </c>
      <c r="S61" s="2">
        <f t="shared" si="1"/>
        <v>0</v>
      </c>
      <c r="T61" s="2">
        <f t="shared" si="2"/>
        <v>2000</v>
      </c>
      <c r="U61" s="11">
        <v>32492</v>
      </c>
      <c r="V61" s="2"/>
    </row>
    <row r="62" spans="4:22">
      <c r="D62" s="2">
        <v>53</v>
      </c>
      <c r="E62" s="2" t="s">
        <v>2477</v>
      </c>
      <c r="F62" s="2" t="s">
        <v>2478</v>
      </c>
      <c r="G62" s="2" t="s">
        <v>28</v>
      </c>
      <c r="H62" s="2" t="s">
        <v>34</v>
      </c>
      <c r="I62" s="2" t="s">
        <v>29</v>
      </c>
      <c r="J62" s="2" t="s">
        <v>599</v>
      </c>
      <c r="K62" s="2">
        <v>11250</v>
      </c>
      <c r="L62" s="2">
        <v>3750</v>
      </c>
      <c r="M62" s="2">
        <v>0</v>
      </c>
      <c r="N62" s="2">
        <v>0</v>
      </c>
      <c r="O62" s="18">
        <f t="shared" si="0"/>
        <v>15000</v>
      </c>
      <c r="P62" s="2" t="s">
        <v>931</v>
      </c>
      <c r="Q62" s="2" t="s">
        <v>1097</v>
      </c>
      <c r="R62" s="2">
        <f t="shared" si="1"/>
        <v>3750</v>
      </c>
      <c r="S62" s="2">
        <f t="shared" si="1"/>
        <v>0</v>
      </c>
      <c r="T62" s="2">
        <f t="shared" si="2"/>
        <v>3750</v>
      </c>
      <c r="U62" s="11">
        <v>32507</v>
      </c>
      <c r="V62" s="2"/>
    </row>
    <row r="63" spans="4:22">
      <c r="D63" s="2">
        <v>54</v>
      </c>
      <c r="E63" s="2" t="s">
        <v>2479</v>
      </c>
      <c r="F63" s="2" t="s">
        <v>2480</v>
      </c>
      <c r="G63" s="2" t="s">
        <v>28</v>
      </c>
      <c r="H63" s="2" t="s">
        <v>34</v>
      </c>
      <c r="I63" s="2" t="s">
        <v>29</v>
      </c>
      <c r="J63" s="2" t="s">
        <v>45</v>
      </c>
      <c r="K63" s="2">
        <v>9000</v>
      </c>
      <c r="L63" s="2">
        <v>3000</v>
      </c>
      <c r="M63" s="2">
        <v>0</v>
      </c>
      <c r="N63" s="2">
        <v>0</v>
      </c>
      <c r="O63" s="18">
        <f t="shared" si="0"/>
        <v>12000</v>
      </c>
      <c r="P63" s="2" t="s">
        <v>104</v>
      </c>
      <c r="Q63" s="2" t="s">
        <v>2150</v>
      </c>
      <c r="R63" s="2">
        <f t="shared" si="1"/>
        <v>3000</v>
      </c>
      <c r="S63" s="2">
        <f t="shared" si="1"/>
        <v>0</v>
      </c>
      <c r="T63" s="2">
        <f t="shared" si="2"/>
        <v>3000</v>
      </c>
      <c r="U63" s="11">
        <v>32507</v>
      </c>
      <c r="V63" s="2"/>
    </row>
    <row r="64" spans="4:22">
      <c r="D64" s="2">
        <v>55</v>
      </c>
      <c r="E64" s="2" t="s">
        <v>2481</v>
      </c>
      <c r="F64" s="2" t="s">
        <v>2482</v>
      </c>
      <c r="G64" s="2" t="s">
        <v>28</v>
      </c>
      <c r="H64" s="2" t="s">
        <v>34</v>
      </c>
      <c r="I64" s="2" t="s">
        <v>29</v>
      </c>
      <c r="J64" s="2" t="s">
        <v>599</v>
      </c>
      <c r="K64" s="2">
        <v>9000</v>
      </c>
      <c r="L64" s="2">
        <v>3000</v>
      </c>
      <c r="M64" s="2">
        <v>0</v>
      </c>
      <c r="N64" s="2">
        <v>0</v>
      </c>
      <c r="O64" s="18">
        <f t="shared" si="0"/>
        <v>12000</v>
      </c>
      <c r="P64" s="2" t="s">
        <v>1036</v>
      </c>
      <c r="Q64" s="2" t="s">
        <v>1153</v>
      </c>
      <c r="R64" s="2">
        <f t="shared" si="1"/>
        <v>3000</v>
      </c>
      <c r="S64" s="2">
        <f t="shared" si="1"/>
        <v>0</v>
      </c>
      <c r="T64" s="2">
        <f t="shared" si="2"/>
        <v>3000</v>
      </c>
      <c r="U64" s="11">
        <v>32559</v>
      </c>
      <c r="V64" s="2"/>
    </row>
    <row r="65" spans="4:22">
      <c r="D65" s="2">
        <v>56</v>
      </c>
      <c r="E65" s="2" t="s">
        <v>2483</v>
      </c>
      <c r="F65" s="2" t="s">
        <v>2484</v>
      </c>
      <c r="G65" s="2" t="s">
        <v>28</v>
      </c>
      <c r="H65" s="2" t="s">
        <v>1025</v>
      </c>
      <c r="I65" s="2" t="s">
        <v>29</v>
      </c>
      <c r="J65" s="2" t="s">
        <v>2485</v>
      </c>
      <c r="K65" s="2">
        <v>9000</v>
      </c>
      <c r="L65" s="2">
        <v>3000</v>
      </c>
      <c r="M65" s="2">
        <v>0</v>
      </c>
      <c r="N65" s="2">
        <v>0</v>
      </c>
      <c r="O65" s="18">
        <f t="shared" si="0"/>
        <v>12000</v>
      </c>
      <c r="P65" s="2" t="s">
        <v>1036</v>
      </c>
      <c r="Q65" s="2" t="s">
        <v>1481</v>
      </c>
      <c r="R65" s="2">
        <f t="shared" si="1"/>
        <v>3000</v>
      </c>
      <c r="S65" s="2">
        <f t="shared" si="1"/>
        <v>0</v>
      </c>
      <c r="T65" s="2">
        <f t="shared" si="2"/>
        <v>3000</v>
      </c>
      <c r="U65" s="11">
        <v>32559</v>
      </c>
      <c r="V65" s="2"/>
    </row>
    <row r="66" spans="4:22">
      <c r="D66" s="2">
        <v>57</v>
      </c>
      <c r="E66" s="2" t="s">
        <v>2486</v>
      </c>
      <c r="F66" s="2" t="s">
        <v>2487</v>
      </c>
      <c r="G66" s="2" t="s">
        <v>28</v>
      </c>
      <c r="H66" s="2" t="s">
        <v>1648</v>
      </c>
      <c r="I66" s="2" t="s">
        <v>29</v>
      </c>
      <c r="J66" s="2" t="s">
        <v>1784</v>
      </c>
      <c r="K66" s="2">
        <v>6775</v>
      </c>
      <c r="L66" s="2">
        <v>2225</v>
      </c>
      <c r="M66" s="2">
        <v>0</v>
      </c>
      <c r="N66" s="2">
        <v>0</v>
      </c>
      <c r="O66" s="18">
        <f t="shared" si="0"/>
        <v>9000</v>
      </c>
      <c r="P66" s="2" t="s">
        <v>931</v>
      </c>
      <c r="Q66" s="2" t="s">
        <v>1646</v>
      </c>
      <c r="R66" s="2">
        <f t="shared" si="1"/>
        <v>2225</v>
      </c>
      <c r="S66" s="2">
        <f t="shared" si="1"/>
        <v>0</v>
      </c>
      <c r="T66" s="2">
        <f t="shared" si="2"/>
        <v>2225</v>
      </c>
      <c r="U66" s="11">
        <v>32559</v>
      </c>
      <c r="V66" s="2"/>
    </row>
    <row r="67" spans="4:22">
      <c r="D67" s="2">
        <v>58</v>
      </c>
      <c r="E67" s="2" t="s">
        <v>2488</v>
      </c>
      <c r="F67" s="2" t="s">
        <v>2489</v>
      </c>
      <c r="G67" s="2" t="s">
        <v>28</v>
      </c>
      <c r="H67" s="2" t="s">
        <v>34</v>
      </c>
      <c r="I67" s="2" t="s">
        <v>29</v>
      </c>
      <c r="J67" s="2" t="s">
        <v>599</v>
      </c>
      <c r="K67" s="2">
        <v>9000</v>
      </c>
      <c r="L67" s="2">
        <v>3000</v>
      </c>
      <c r="M67" s="2">
        <v>0</v>
      </c>
      <c r="N67" s="2">
        <v>0</v>
      </c>
      <c r="O67" s="18">
        <f t="shared" si="0"/>
        <v>12000</v>
      </c>
      <c r="P67" s="2" t="s">
        <v>1036</v>
      </c>
      <c r="Q67" s="2" t="s">
        <v>1744</v>
      </c>
      <c r="R67" s="2">
        <f t="shared" si="1"/>
        <v>3000</v>
      </c>
      <c r="S67" s="2">
        <f t="shared" si="1"/>
        <v>0</v>
      </c>
      <c r="T67" s="2">
        <f t="shared" si="2"/>
        <v>3000</v>
      </c>
      <c r="U67" s="11">
        <v>32559</v>
      </c>
      <c r="V67" s="2"/>
    </row>
    <row r="68" spans="4:22">
      <c r="D68" s="2">
        <v>59</v>
      </c>
      <c r="E68" s="2" t="s">
        <v>2490</v>
      </c>
      <c r="F68" s="2" t="s">
        <v>2491</v>
      </c>
      <c r="G68" s="2" t="s">
        <v>28</v>
      </c>
      <c r="H68" s="2" t="s">
        <v>832</v>
      </c>
      <c r="I68" s="2" t="s">
        <v>29</v>
      </c>
      <c r="J68" s="2" t="s">
        <v>241</v>
      </c>
      <c r="K68" s="2">
        <v>15000</v>
      </c>
      <c r="L68" s="2">
        <v>5000</v>
      </c>
      <c r="M68" s="2">
        <v>0</v>
      </c>
      <c r="N68" s="2">
        <v>0</v>
      </c>
      <c r="O68" s="18">
        <f t="shared" si="0"/>
        <v>20000</v>
      </c>
      <c r="P68" s="2" t="s">
        <v>1270</v>
      </c>
      <c r="Q68" s="2" t="s">
        <v>28</v>
      </c>
      <c r="R68" s="2">
        <f t="shared" si="1"/>
        <v>5000</v>
      </c>
      <c r="S68" s="2">
        <f t="shared" si="1"/>
        <v>0</v>
      </c>
      <c r="T68" s="2">
        <f t="shared" si="2"/>
        <v>5000</v>
      </c>
      <c r="U68" s="11">
        <v>32559</v>
      </c>
      <c r="V68" s="2"/>
    </row>
    <row r="69" spans="4:22">
      <c r="D69" s="2">
        <v>60</v>
      </c>
      <c r="E69" s="2" t="s">
        <v>2492</v>
      </c>
      <c r="F69" s="2" t="s">
        <v>2493</v>
      </c>
      <c r="G69" s="2" t="s">
        <v>28</v>
      </c>
      <c r="H69" s="2" t="s">
        <v>34</v>
      </c>
      <c r="I69" s="2" t="s">
        <v>39</v>
      </c>
      <c r="J69" s="2" t="s">
        <v>45</v>
      </c>
      <c r="K69" s="2">
        <v>7500</v>
      </c>
      <c r="L69" s="2">
        <v>2500</v>
      </c>
      <c r="M69" s="2">
        <v>0</v>
      </c>
      <c r="N69" s="2">
        <v>0</v>
      </c>
      <c r="O69" s="18">
        <f t="shared" si="0"/>
        <v>10000</v>
      </c>
      <c r="P69" s="2" t="s">
        <v>2351</v>
      </c>
      <c r="Q69" s="2" t="s">
        <v>28</v>
      </c>
      <c r="R69" s="2">
        <f t="shared" si="1"/>
        <v>2500</v>
      </c>
      <c r="S69" s="2">
        <f t="shared" si="1"/>
        <v>0</v>
      </c>
      <c r="T69" s="2">
        <f t="shared" si="2"/>
        <v>2500</v>
      </c>
      <c r="U69" s="11">
        <v>32559</v>
      </c>
      <c r="V69" s="2"/>
    </row>
    <row r="70" spans="4:22">
      <c r="D70" s="2">
        <v>61</v>
      </c>
      <c r="E70" s="2" t="s">
        <v>2494</v>
      </c>
      <c r="F70" s="2" t="s">
        <v>2495</v>
      </c>
      <c r="G70" s="2" t="s">
        <v>28</v>
      </c>
      <c r="H70" s="2" t="s">
        <v>34</v>
      </c>
      <c r="I70" s="2" t="s">
        <v>29</v>
      </c>
      <c r="J70" s="2" t="s">
        <v>395</v>
      </c>
      <c r="K70" s="2">
        <v>9000</v>
      </c>
      <c r="L70" s="2">
        <v>3000</v>
      </c>
      <c r="M70" s="2">
        <v>0</v>
      </c>
      <c r="N70" s="2">
        <v>0</v>
      </c>
      <c r="O70" s="18">
        <f t="shared" si="0"/>
        <v>12000</v>
      </c>
      <c r="P70" s="2" t="s">
        <v>931</v>
      </c>
      <c r="Q70" s="2" t="s">
        <v>579</v>
      </c>
      <c r="R70" s="2">
        <f t="shared" si="1"/>
        <v>3000</v>
      </c>
      <c r="S70" s="2">
        <f t="shared" si="1"/>
        <v>0</v>
      </c>
      <c r="T70" s="2">
        <f t="shared" si="2"/>
        <v>3000</v>
      </c>
      <c r="U70" s="11">
        <v>32574</v>
      </c>
      <c r="V70" s="2"/>
    </row>
    <row r="71" spans="4:22">
      <c r="D71" s="2">
        <v>62</v>
      </c>
      <c r="E71" s="2" t="s">
        <v>2496</v>
      </c>
      <c r="F71" s="2" t="s">
        <v>2497</v>
      </c>
      <c r="G71" s="2" t="s">
        <v>28</v>
      </c>
      <c r="H71" s="2" t="s">
        <v>240</v>
      </c>
      <c r="I71" s="2" t="s">
        <v>29</v>
      </c>
      <c r="J71" s="2" t="s">
        <v>2498</v>
      </c>
      <c r="K71" s="2">
        <v>9000</v>
      </c>
      <c r="L71" s="2">
        <v>3000</v>
      </c>
      <c r="M71" s="2">
        <v>0</v>
      </c>
      <c r="N71" s="2">
        <v>0</v>
      </c>
      <c r="O71" s="18">
        <f t="shared" si="0"/>
        <v>12000</v>
      </c>
      <c r="P71" s="2" t="s">
        <v>30</v>
      </c>
      <c r="Q71" s="2" t="s">
        <v>51</v>
      </c>
      <c r="R71" s="2">
        <f t="shared" si="1"/>
        <v>3000</v>
      </c>
      <c r="S71" s="2">
        <f t="shared" si="1"/>
        <v>0</v>
      </c>
      <c r="T71" s="2">
        <f t="shared" si="2"/>
        <v>3000</v>
      </c>
      <c r="U71" s="11">
        <v>32574</v>
      </c>
      <c r="V71" s="2"/>
    </row>
    <row r="72" spans="4:22">
      <c r="D72" s="2">
        <v>63</v>
      </c>
      <c r="E72" s="2" t="s">
        <v>2499</v>
      </c>
      <c r="F72" s="2" t="s">
        <v>2334</v>
      </c>
      <c r="G72" s="2" t="s">
        <v>28</v>
      </c>
      <c r="H72" s="2" t="s">
        <v>1025</v>
      </c>
      <c r="I72" s="2" t="s">
        <v>29</v>
      </c>
      <c r="J72" s="2" t="s">
        <v>120</v>
      </c>
      <c r="K72" s="2">
        <v>9000</v>
      </c>
      <c r="L72" s="2">
        <v>3000</v>
      </c>
      <c r="M72" s="2">
        <v>0</v>
      </c>
      <c r="N72" s="2">
        <v>0</v>
      </c>
      <c r="O72" s="18">
        <f t="shared" si="0"/>
        <v>12000</v>
      </c>
      <c r="P72" s="2" t="s">
        <v>1036</v>
      </c>
      <c r="Q72" s="2" t="s">
        <v>1481</v>
      </c>
      <c r="R72" s="2">
        <f t="shared" si="1"/>
        <v>3000</v>
      </c>
      <c r="S72" s="2">
        <f t="shared" si="1"/>
        <v>0</v>
      </c>
      <c r="T72" s="2">
        <f t="shared" si="2"/>
        <v>3000</v>
      </c>
      <c r="U72" s="11">
        <v>32581</v>
      </c>
      <c r="V72" s="2"/>
    </row>
    <row r="73" spans="4:22">
      <c r="D73" s="2">
        <v>64</v>
      </c>
      <c r="E73" s="2" t="s">
        <v>2500</v>
      </c>
      <c r="F73" s="2" t="s">
        <v>2501</v>
      </c>
      <c r="G73" s="2" t="s">
        <v>28</v>
      </c>
      <c r="H73" s="2" t="s">
        <v>34</v>
      </c>
      <c r="I73" s="2" t="s">
        <v>29</v>
      </c>
      <c r="J73" s="2" t="s">
        <v>730</v>
      </c>
      <c r="K73" s="2">
        <v>15000</v>
      </c>
      <c r="L73" s="2">
        <v>3000</v>
      </c>
      <c r="M73" s="2">
        <v>0</v>
      </c>
      <c r="N73" s="2">
        <v>0</v>
      </c>
      <c r="O73" s="18">
        <f t="shared" si="0"/>
        <v>18000</v>
      </c>
      <c r="P73" s="2" t="s">
        <v>2502</v>
      </c>
      <c r="Q73" s="2" t="s">
        <v>28</v>
      </c>
      <c r="R73" s="2">
        <f t="shared" ref="R73:S84" si="3">L73</f>
        <v>3000</v>
      </c>
      <c r="S73" s="2">
        <f t="shared" si="3"/>
        <v>0</v>
      </c>
      <c r="T73" s="2">
        <f t="shared" si="2"/>
        <v>3000</v>
      </c>
      <c r="U73" s="11">
        <v>32583</v>
      </c>
      <c r="V73" s="2"/>
    </row>
    <row r="74" spans="4:22">
      <c r="D74" s="2">
        <v>65</v>
      </c>
      <c r="E74" s="2" t="s">
        <v>2503</v>
      </c>
      <c r="F74" s="2" t="s">
        <v>2504</v>
      </c>
      <c r="G74" s="2" t="s">
        <v>28</v>
      </c>
      <c r="H74" s="2" t="s">
        <v>1025</v>
      </c>
      <c r="I74" s="2" t="s">
        <v>29</v>
      </c>
      <c r="J74" s="2" t="s">
        <v>1122</v>
      </c>
      <c r="K74" s="2">
        <v>15000</v>
      </c>
      <c r="L74" s="2">
        <v>5000</v>
      </c>
      <c r="M74" s="2">
        <v>0</v>
      </c>
      <c r="N74" s="2">
        <v>0</v>
      </c>
      <c r="O74" s="18">
        <f t="shared" ref="O74:O84" si="4">K74+L74+M74+N74</f>
        <v>20000</v>
      </c>
      <c r="P74" s="2" t="s">
        <v>2351</v>
      </c>
      <c r="Q74" s="2" t="s">
        <v>28</v>
      </c>
      <c r="R74" s="2">
        <f t="shared" si="3"/>
        <v>5000</v>
      </c>
      <c r="S74" s="2">
        <f t="shared" si="3"/>
        <v>0</v>
      </c>
      <c r="T74" s="2">
        <f t="shared" ref="T74:T84" si="5">R74+S74</f>
        <v>5000</v>
      </c>
      <c r="U74" s="11">
        <v>32587</v>
      </c>
      <c r="V74" s="2"/>
    </row>
    <row r="75" spans="4:22">
      <c r="D75" s="2">
        <v>66</v>
      </c>
      <c r="E75" s="2" t="s">
        <v>2505</v>
      </c>
      <c r="F75" s="2" t="s">
        <v>1795</v>
      </c>
      <c r="G75" s="2" t="s">
        <v>28</v>
      </c>
      <c r="H75" s="2" t="s">
        <v>34</v>
      </c>
      <c r="I75" s="2" t="s">
        <v>29</v>
      </c>
      <c r="J75" s="2" t="s">
        <v>45</v>
      </c>
      <c r="K75" s="2">
        <v>9000</v>
      </c>
      <c r="L75" s="2">
        <v>3000</v>
      </c>
      <c r="M75" s="2">
        <v>0</v>
      </c>
      <c r="N75" s="2">
        <v>0</v>
      </c>
      <c r="O75" s="18">
        <f t="shared" si="4"/>
        <v>12000</v>
      </c>
      <c r="P75" s="2" t="s">
        <v>86</v>
      </c>
      <c r="Q75" s="2" t="s">
        <v>1646</v>
      </c>
      <c r="R75" s="2">
        <f t="shared" si="3"/>
        <v>3000</v>
      </c>
      <c r="S75" s="2">
        <f t="shared" si="3"/>
        <v>0</v>
      </c>
      <c r="T75" s="2">
        <f t="shared" si="5"/>
        <v>3000</v>
      </c>
      <c r="U75" s="11">
        <v>32596</v>
      </c>
      <c r="V75" s="2"/>
    </row>
    <row r="76" spans="4:22">
      <c r="D76" s="2">
        <v>67</v>
      </c>
      <c r="E76" s="2" t="s">
        <v>2506</v>
      </c>
      <c r="F76" s="2" t="s">
        <v>2507</v>
      </c>
      <c r="G76" s="2" t="s">
        <v>28</v>
      </c>
      <c r="H76" s="2" t="s">
        <v>34</v>
      </c>
      <c r="I76" s="2" t="s">
        <v>29</v>
      </c>
      <c r="J76" s="2" t="s">
        <v>2508</v>
      </c>
      <c r="K76" s="2">
        <v>9000</v>
      </c>
      <c r="L76" s="2">
        <v>3000</v>
      </c>
      <c r="M76" s="2">
        <v>0</v>
      </c>
      <c r="N76" s="2">
        <v>0</v>
      </c>
      <c r="O76" s="18">
        <f t="shared" si="4"/>
        <v>12000</v>
      </c>
      <c r="P76" s="2" t="s">
        <v>2083</v>
      </c>
      <c r="Q76" s="2" t="s">
        <v>1251</v>
      </c>
      <c r="R76" s="2">
        <f t="shared" si="3"/>
        <v>3000</v>
      </c>
      <c r="S76" s="2">
        <f t="shared" si="3"/>
        <v>0</v>
      </c>
      <c r="T76" s="2">
        <f t="shared" si="5"/>
        <v>3000</v>
      </c>
      <c r="U76" s="11">
        <v>32598</v>
      </c>
      <c r="V76" s="2"/>
    </row>
    <row r="77" spans="4:22">
      <c r="D77" s="2">
        <v>68</v>
      </c>
      <c r="E77" s="2" t="s">
        <v>2509</v>
      </c>
      <c r="F77" s="2" t="s">
        <v>2507</v>
      </c>
      <c r="G77" s="2" t="s">
        <v>28</v>
      </c>
      <c r="H77" s="2" t="s">
        <v>34</v>
      </c>
      <c r="I77" s="2" t="s">
        <v>29</v>
      </c>
      <c r="J77" s="2" t="s">
        <v>2508</v>
      </c>
      <c r="K77" s="2">
        <v>9000</v>
      </c>
      <c r="L77" s="2">
        <v>3000</v>
      </c>
      <c r="M77" s="2">
        <v>0</v>
      </c>
      <c r="N77" s="2">
        <v>0</v>
      </c>
      <c r="O77" s="18">
        <f t="shared" si="4"/>
        <v>12000</v>
      </c>
      <c r="P77" s="2" t="s">
        <v>2083</v>
      </c>
      <c r="Q77" s="2" t="s">
        <v>1251</v>
      </c>
      <c r="R77" s="2">
        <f t="shared" si="3"/>
        <v>3000</v>
      </c>
      <c r="S77" s="2">
        <f t="shared" si="3"/>
        <v>0</v>
      </c>
      <c r="T77" s="2">
        <f t="shared" si="5"/>
        <v>3000</v>
      </c>
      <c r="U77" s="11">
        <v>32598</v>
      </c>
      <c r="V77" s="2"/>
    </row>
    <row r="78" spans="4:22">
      <c r="D78" s="2">
        <v>69</v>
      </c>
      <c r="E78" s="2" t="s">
        <v>2510</v>
      </c>
      <c r="F78" s="2" t="s">
        <v>2507</v>
      </c>
      <c r="G78" s="2" t="s">
        <v>28</v>
      </c>
      <c r="H78" s="2" t="s">
        <v>34</v>
      </c>
      <c r="I78" s="2" t="s">
        <v>29</v>
      </c>
      <c r="J78" s="2" t="s">
        <v>2508</v>
      </c>
      <c r="K78" s="2">
        <v>9000</v>
      </c>
      <c r="L78" s="2">
        <v>3000</v>
      </c>
      <c r="M78" s="2">
        <v>0</v>
      </c>
      <c r="N78" s="2">
        <v>0</v>
      </c>
      <c r="O78" s="18">
        <f t="shared" si="4"/>
        <v>12000</v>
      </c>
      <c r="P78" s="2" t="s">
        <v>2083</v>
      </c>
      <c r="Q78" s="2" t="s">
        <v>1251</v>
      </c>
      <c r="R78" s="2">
        <f t="shared" si="3"/>
        <v>3000</v>
      </c>
      <c r="S78" s="2">
        <f t="shared" si="3"/>
        <v>0</v>
      </c>
      <c r="T78" s="2">
        <f t="shared" si="5"/>
        <v>3000</v>
      </c>
      <c r="U78" s="11">
        <v>32598</v>
      </c>
      <c r="V78" s="2"/>
    </row>
    <row r="79" spans="4:22">
      <c r="D79" s="2">
        <v>70</v>
      </c>
      <c r="E79" s="2" t="s">
        <v>2511</v>
      </c>
      <c r="F79" s="2" t="s">
        <v>2512</v>
      </c>
      <c r="G79" s="2" t="s">
        <v>28</v>
      </c>
      <c r="H79" s="2" t="s">
        <v>34</v>
      </c>
      <c r="I79" s="2" t="s">
        <v>29</v>
      </c>
      <c r="J79" s="2" t="s">
        <v>2508</v>
      </c>
      <c r="K79" s="2">
        <v>9000</v>
      </c>
      <c r="L79" s="2">
        <v>3000</v>
      </c>
      <c r="M79" s="2">
        <v>0</v>
      </c>
      <c r="N79" s="2">
        <v>0</v>
      </c>
      <c r="O79" s="18">
        <f t="shared" si="4"/>
        <v>12000</v>
      </c>
      <c r="P79" s="2" t="s">
        <v>2083</v>
      </c>
      <c r="Q79" s="2" t="s">
        <v>1251</v>
      </c>
      <c r="R79" s="2">
        <f t="shared" si="3"/>
        <v>3000</v>
      </c>
      <c r="S79" s="2">
        <f t="shared" si="3"/>
        <v>0</v>
      </c>
      <c r="T79" s="2">
        <f t="shared" si="5"/>
        <v>3000</v>
      </c>
      <c r="U79" s="11">
        <v>32598</v>
      </c>
      <c r="V79" s="2"/>
    </row>
    <row r="80" spans="4:22">
      <c r="D80" s="2">
        <v>71</v>
      </c>
      <c r="E80" s="2" t="s">
        <v>2513</v>
      </c>
      <c r="F80" s="2" t="s">
        <v>2514</v>
      </c>
      <c r="G80" s="2" t="s">
        <v>28</v>
      </c>
      <c r="H80" s="2" t="s">
        <v>34</v>
      </c>
      <c r="I80" s="2" t="s">
        <v>29</v>
      </c>
      <c r="J80" s="2" t="s">
        <v>2508</v>
      </c>
      <c r="K80" s="2">
        <v>9000</v>
      </c>
      <c r="L80" s="2">
        <v>3000</v>
      </c>
      <c r="M80" s="2">
        <v>0</v>
      </c>
      <c r="N80" s="2">
        <v>0</v>
      </c>
      <c r="O80" s="18">
        <f t="shared" si="4"/>
        <v>12000</v>
      </c>
      <c r="P80" s="2" t="s">
        <v>2083</v>
      </c>
      <c r="Q80" s="2" t="s">
        <v>1251</v>
      </c>
      <c r="R80" s="2">
        <f t="shared" si="3"/>
        <v>3000</v>
      </c>
      <c r="S80" s="2">
        <f t="shared" si="3"/>
        <v>0</v>
      </c>
      <c r="T80" s="2">
        <f t="shared" si="5"/>
        <v>3000</v>
      </c>
      <c r="U80" s="11">
        <v>32598</v>
      </c>
      <c r="V80" s="2"/>
    </row>
    <row r="81" spans="4:22">
      <c r="D81" s="2">
        <v>72</v>
      </c>
      <c r="E81" s="2" t="s">
        <v>2515</v>
      </c>
      <c r="F81" s="2" t="s">
        <v>2516</v>
      </c>
      <c r="G81" s="2" t="s">
        <v>28</v>
      </c>
      <c r="H81" s="2" t="s">
        <v>34</v>
      </c>
      <c r="I81" s="2" t="s">
        <v>29</v>
      </c>
      <c r="J81" s="2" t="s">
        <v>2508</v>
      </c>
      <c r="K81" s="2">
        <v>9000</v>
      </c>
      <c r="L81" s="2">
        <v>3000</v>
      </c>
      <c r="M81" s="2">
        <v>0</v>
      </c>
      <c r="N81" s="2">
        <v>0</v>
      </c>
      <c r="O81" s="18">
        <f t="shared" si="4"/>
        <v>12000</v>
      </c>
      <c r="P81" s="2" t="s">
        <v>2083</v>
      </c>
      <c r="Q81" s="2" t="s">
        <v>1251</v>
      </c>
      <c r="R81" s="2">
        <f t="shared" si="3"/>
        <v>3000</v>
      </c>
      <c r="S81" s="2">
        <f t="shared" si="3"/>
        <v>0</v>
      </c>
      <c r="T81" s="2">
        <f t="shared" si="5"/>
        <v>3000</v>
      </c>
      <c r="U81" s="11">
        <v>32598</v>
      </c>
      <c r="V81" s="2"/>
    </row>
    <row r="82" spans="4:22">
      <c r="D82" s="2">
        <v>73</v>
      </c>
      <c r="E82" s="2" t="s">
        <v>2517</v>
      </c>
      <c r="F82" s="2" t="s">
        <v>2371</v>
      </c>
      <c r="G82" s="2" t="s">
        <v>28</v>
      </c>
      <c r="H82" s="2" t="s">
        <v>34</v>
      </c>
      <c r="I82" s="2" t="s">
        <v>29</v>
      </c>
      <c r="J82" s="2" t="s">
        <v>2508</v>
      </c>
      <c r="K82" s="2">
        <v>9000</v>
      </c>
      <c r="L82" s="2">
        <v>3000</v>
      </c>
      <c r="M82" s="2">
        <v>0</v>
      </c>
      <c r="N82" s="2">
        <v>0</v>
      </c>
      <c r="O82" s="18">
        <f t="shared" si="4"/>
        <v>12000</v>
      </c>
      <c r="P82" s="2" t="s">
        <v>2083</v>
      </c>
      <c r="Q82" s="2" t="s">
        <v>1251</v>
      </c>
      <c r="R82" s="2">
        <f t="shared" si="3"/>
        <v>3000</v>
      </c>
      <c r="S82" s="2">
        <f t="shared" si="3"/>
        <v>0</v>
      </c>
      <c r="T82" s="2">
        <f t="shared" si="5"/>
        <v>3000</v>
      </c>
      <c r="U82" s="11">
        <v>32598</v>
      </c>
      <c r="V82" s="2"/>
    </row>
    <row r="83" spans="4:22">
      <c r="D83" s="2">
        <v>74</v>
      </c>
      <c r="E83" s="2" t="s">
        <v>2518</v>
      </c>
      <c r="F83" s="2" t="s">
        <v>2507</v>
      </c>
      <c r="G83" s="2" t="s">
        <v>28</v>
      </c>
      <c r="H83" s="2" t="s">
        <v>34</v>
      </c>
      <c r="I83" s="2" t="s">
        <v>29</v>
      </c>
      <c r="J83" s="2" t="s">
        <v>2508</v>
      </c>
      <c r="K83" s="2">
        <v>9000</v>
      </c>
      <c r="L83" s="2">
        <v>3000</v>
      </c>
      <c r="M83" s="2">
        <v>0</v>
      </c>
      <c r="N83" s="2">
        <v>0</v>
      </c>
      <c r="O83" s="18">
        <f t="shared" si="4"/>
        <v>12000</v>
      </c>
      <c r="P83" s="2" t="s">
        <v>2083</v>
      </c>
      <c r="Q83" s="2" t="s">
        <v>1251</v>
      </c>
      <c r="R83" s="2">
        <f t="shared" si="3"/>
        <v>3000</v>
      </c>
      <c r="S83" s="2">
        <f t="shared" si="3"/>
        <v>0</v>
      </c>
      <c r="T83" s="2">
        <f t="shared" si="5"/>
        <v>3000</v>
      </c>
      <c r="U83" s="11">
        <v>32598</v>
      </c>
      <c r="V83" s="2"/>
    </row>
    <row r="84" spans="4:22">
      <c r="D84" s="2">
        <v>75</v>
      </c>
      <c r="E84" s="2" t="s">
        <v>2519</v>
      </c>
      <c r="F84" s="2" t="s">
        <v>2507</v>
      </c>
      <c r="G84" s="2" t="s">
        <v>28</v>
      </c>
      <c r="H84" s="2" t="s">
        <v>34</v>
      </c>
      <c r="I84" s="2" t="s">
        <v>29</v>
      </c>
      <c r="J84" s="2" t="s">
        <v>2508</v>
      </c>
      <c r="K84" s="2">
        <v>9000</v>
      </c>
      <c r="L84" s="2">
        <v>3000</v>
      </c>
      <c r="M84" s="2">
        <v>0</v>
      </c>
      <c r="N84" s="2">
        <v>0</v>
      </c>
      <c r="O84" s="18">
        <f t="shared" si="4"/>
        <v>12000</v>
      </c>
      <c r="P84" s="2" t="s">
        <v>2083</v>
      </c>
      <c r="Q84" s="2" t="s">
        <v>1251</v>
      </c>
      <c r="R84" s="2">
        <f t="shared" si="3"/>
        <v>3000</v>
      </c>
      <c r="S84" s="2">
        <f t="shared" si="3"/>
        <v>0</v>
      </c>
      <c r="T84" s="2">
        <f t="shared" si="5"/>
        <v>3000</v>
      </c>
      <c r="U84" s="11">
        <v>32598</v>
      </c>
      <c r="V84" s="2"/>
    </row>
  </sheetData>
  <mergeCells count="2">
    <mergeCell ref="K5:O5"/>
    <mergeCell ref="R5:T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C3:V86"/>
  <sheetViews>
    <sheetView workbookViewId="0">
      <selection activeCell="C3" sqref="C3:V9"/>
    </sheetView>
  </sheetViews>
  <sheetFormatPr defaultRowHeight="15"/>
  <sheetData>
    <row r="3" spans="3:22" ht="18">
      <c r="C3" s="1"/>
      <c r="D3" s="3"/>
      <c r="E3" s="3"/>
      <c r="F3" s="3"/>
      <c r="G3" s="4" t="s">
        <v>0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1"/>
      <c r="V3" s="1"/>
    </row>
    <row r="4" spans="3:22" ht="15.75">
      <c r="C4" s="1"/>
      <c r="D4" s="3"/>
      <c r="E4" s="3"/>
      <c r="F4" s="3" t="s">
        <v>23</v>
      </c>
      <c r="G4" s="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 t="s">
        <v>22</v>
      </c>
      <c r="T4" s="3"/>
      <c r="U4" s="1"/>
      <c r="V4" s="1"/>
    </row>
    <row r="5" spans="3:22">
      <c r="C5" s="1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1"/>
      <c r="V5" s="1"/>
    </row>
    <row r="6" spans="3:22">
      <c r="C6" s="1"/>
      <c r="D6" s="7" t="s">
        <v>2957</v>
      </c>
      <c r="E6" s="7" t="s">
        <v>2</v>
      </c>
      <c r="F6" s="7" t="s">
        <v>3</v>
      </c>
      <c r="G6" s="7" t="s">
        <v>4</v>
      </c>
      <c r="H6" s="7" t="s">
        <v>5</v>
      </c>
      <c r="I6" s="7" t="s">
        <v>6</v>
      </c>
      <c r="J6" s="7" t="s">
        <v>7</v>
      </c>
      <c r="K6" s="32" t="s">
        <v>8</v>
      </c>
      <c r="L6" s="32"/>
      <c r="M6" s="32"/>
      <c r="N6" s="32"/>
      <c r="O6" s="32"/>
      <c r="P6" s="7" t="s">
        <v>16</v>
      </c>
      <c r="Q6" s="7" t="s">
        <v>17</v>
      </c>
      <c r="R6" s="32" t="s">
        <v>18</v>
      </c>
      <c r="S6" s="32"/>
      <c r="T6" s="32"/>
      <c r="U6" s="30" t="s">
        <v>19</v>
      </c>
      <c r="V6" s="7" t="s">
        <v>21</v>
      </c>
    </row>
    <row r="7" spans="3:22">
      <c r="C7" s="1"/>
      <c r="D7" s="8" t="s">
        <v>2958</v>
      </c>
      <c r="E7" s="8"/>
      <c r="F7" s="8"/>
      <c r="G7" s="8"/>
      <c r="H7" s="8"/>
      <c r="I7" s="8"/>
      <c r="J7" s="8"/>
      <c r="K7" s="30" t="s">
        <v>9</v>
      </c>
      <c r="L7" s="30" t="s">
        <v>10</v>
      </c>
      <c r="M7" s="30" t="s">
        <v>11</v>
      </c>
      <c r="N7" s="30" t="s">
        <v>12</v>
      </c>
      <c r="O7" s="30" t="s">
        <v>14</v>
      </c>
      <c r="P7" s="8"/>
      <c r="Q7" s="8"/>
      <c r="R7" s="30" t="s">
        <v>10</v>
      </c>
      <c r="S7" s="30" t="s">
        <v>11</v>
      </c>
      <c r="T7" s="30" t="s">
        <v>14</v>
      </c>
      <c r="U7" s="30" t="s">
        <v>20</v>
      </c>
      <c r="V7" s="8"/>
    </row>
    <row r="8" spans="3:22">
      <c r="C8" s="1"/>
      <c r="D8" s="9"/>
      <c r="E8" s="9"/>
      <c r="F8" s="9"/>
      <c r="G8" s="9"/>
      <c r="H8" s="9"/>
      <c r="I8" s="9"/>
      <c r="J8" s="9"/>
      <c r="K8" s="30"/>
      <c r="L8" s="30"/>
      <c r="M8" s="30"/>
      <c r="N8" s="30" t="s">
        <v>13</v>
      </c>
      <c r="O8" s="30" t="s">
        <v>15</v>
      </c>
      <c r="P8" s="9"/>
      <c r="Q8" s="9"/>
      <c r="R8" s="30" t="s">
        <v>15</v>
      </c>
      <c r="S8" s="30" t="s">
        <v>15</v>
      </c>
      <c r="T8" s="30" t="s">
        <v>15</v>
      </c>
      <c r="U8" s="30"/>
      <c r="V8" s="9"/>
    </row>
    <row r="9" spans="3:22">
      <c r="C9" s="1"/>
      <c r="D9" s="30">
        <v>1</v>
      </c>
      <c r="E9" s="30">
        <v>2</v>
      </c>
      <c r="F9" s="30">
        <v>3</v>
      </c>
      <c r="G9" s="30">
        <v>4</v>
      </c>
      <c r="H9" s="30">
        <v>5</v>
      </c>
      <c r="I9" s="30">
        <v>6</v>
      </c>
      <c r="J9" s="30">
        <v>7</v>
      </c>
      <c r="K9" s="30">
        <v>8</v>
      </c>
      <c r="L9" s="30">
        <v>9</v>
      </c>
      <c r="M9" s="30">
        <v>10</v>
      </c>
      <c r="N9" s="30">
        <v>11</v>
      </c>
      <c r="O9" s="30">
        <v>12</v>
      </c>
      <c r="P9" s="30">
        <v>13</v>
      </c>
      <c r="Q9" s="30">
        <v>14</v>
      </c>
      <c r="R9" s="30">
        <v>15</v>
      </c>
      <c r="S9" s="30">
        <v>16</v>
      </c>
      <c r="T9" s="30">
        <v>17</v>
      </c>
      <c r="U9" s="30">
        <v>18</v>
      </c>
      <c r="V9" s="30">
        <v>19</v>
      </c>
    </row>
    <row r="10" spans="3:22" ht="18">
      <c r="D10" s="2"/>
      <c r="E10" s="10" t="s">
        <v>2520</v>
      </c>
      <c r="F10" s="2"/>
      <c r="G10" s="2"/>
      <c r="H10" s="2"/>
      <c r="I10" s="2"/>
      <c r="J10" s="2"/>
      <c r="K10" s="2"/>
      <c r="L10" s="2"/>
      <c r="M10" s="2"/>
      <c r="N10" s="2"/>
      <c r="O10" s="18"/>
      <c r="P10" s="2"/>
      <c r="Q10" s="2"/>
      <c r="R10" s="2"/>
      <c r="S10" s="2"/>
      <c r="T10" s="2"/>
      <c r="U10" s="2"/>
      <c r="V10" s="2"/>
    </row>
    <row r="11" spans="3:22">
      <c r="D11" s="2">
        <v>1</v>
      </c>
      <c r="E11" s="2" t="s">
        <v>2521</v>
      </c>
      <c r="F11" s="2" t="s">
        <v>2522</v>
      </c>
      <c r="G11" s="2" t="s">
        <v>28</v>
      </c>
      <c r="H11" s="2" t="s">
        <v>34</v>
      </c>
      <c r="I11" s="2" t="s">
        <v>29</v>
      </c>
      <c r="J11" s="2" t="s">
        <v>120</v>
      </c>
      <c r="K11" s="2">
        <v>5250</v>
      </c>
      <c r="L11" s="2">
        <v>1750</v>
      </c>
      <c r="M11" s="2">
        <v>0</v>
      </c>
      <c r="N11" s="2">
        <v>0</v>
      </c>
      <c r="O11" s="18">
        <f t="shared" ref="O11:O86" si="0">K11+L11+M11+N11</f>
        <v>7000</v>
      </c>
      <c r="P11" s="2" t="s">
        <v>1036</v>
      </c>
      <c r="Q11" s="2" t="s">
        <v>217</v>
      </c>
      <c r="R11" s="2">
        <f t="shared" ref="R11:S45" si="1">L11</f>
        <v>1750</v>
      </c>
      <c r="S11" s="2">
        <f t="shared" si="1"/>
        <v>0</v>
      </c>
      <c r="T11" s="2">
        <f t="shared" ref="T11:T86" si="2">R11+S11</f>
        <v>1750</v>
      </c>
      <c r="U11" s="11">
        <v>32633</v>
      </c>
      <c r="V11" s="2"/>
    </row>
    <row r="12" spans="3:22">
      <c r="D12" s="2">
        <v>2</v>
      </c>
      <c r="E12" s="2" t="s">
        <v>2523</v>
      </c>
      <c r="F12" s="2" t="s">
        <v>2524</v>
      </c>
      <c r="G12" s="2" t="s">
        <v>28</v>
      </c>
      <c r="H12" s="2" t="s">
        <v>34</v>
      </c>
      <c r="I12" s="2" t="s">
        <v>29</v>
      </c>
      <c r="J12" s="2" t="s">
        <v>2525</v>
      </c>
      <c r="K12" s="2">
        <v>5775</v>
      </c>
      <c r="L12" s="2">
        <v>1925</v>
      </c>
      <c r="M12" s="2">
        <v>0</v>
      </c>
      <c r="N12" s="2">
        <v>0</v>
      </c>
      <c r="O12" s="18">
        <f t="shared" si="0"/>
        <v>7700</v>
      </c>
      <c r="P12" s="2" t="s">
        <v>906</v>
      </c>
      <c r="Q12" s="2" t="s">
        <v>2466</v>
      </c>
      <c r="R12" s="2">
        <f t="shared" si="1"/>
        <v>1925</v>
      </c>
      <c r="S12" s="2">
        <f t="shared" si="1"/>
        <v>0</v>
      </c>
      <c r="T12" s="2">
        <f t="shared" si="2"/>
        <v>1925</v>
      </c>
      <c r="U12" s="11">
        <v>32633</v>
      </c>
      <c r="V12" s="2"/>
    </row>
    <row r="13" spans="3:22">
      <c r="D13" s="2">
        <v>3</v>
      </c>
      <c r="E13" s="2" t="s">
        <v>2526</v>
      </c>
      <c r="F13" s="2" t="s">
        <v>2527</v>
      </c>
      <c r="G13" s="2" t="s">
        <v>28</v>
      </c>
      <c r="H13" s="2" t="s">
        <v>1068</v>
      </c>
      <c r="I13" s="2" t="s">
        <v>29</v>
      </c>
      <c r="J13" s="2" t="s">
        <v>755</v>
      </c>
      <c r="K13" s="2">
        <v>21800</v>
      </c>
      <c r="L13" s="2">
        <v>5000</v>
      </c>
      <c r="M13" s="2">
        <v>0</v>
      </c>
      <c r="N13" s="2">
        <v>0</v>
      </c>
      <c r="O13" s="18">
        <f t="shared" si="0"/>
        <v>26800</v>
      </c>
      <c r="P13" s="2" t="s">
        <v>931</v>
      </c>
      <c r="Q13" s="2" t="s">
        <v>384</v>
      </c>
      <c r="R13" s="2">
        <f t="shared" si="1"/>
        <v>5000</v>
      </c>
      <c r="S13" s="2">
        <f t="shared" si="1"/>
        <v>0</v>
      </c>
      <c r="T13" s="2">
        <f t="shared" si="2"/>
        <v>5000</v>
      </c>
      <c r="U13" s="11">
        <v>32633</v>
      </c>
      <c r="V13" s="2"/>
    </row>
    <row r="14" spans="3:22">
      <c r="D14" s="2">
        <v>4</v>
      </c>
      <c r="E14" s="2" t="s">
        <v>2528</v>
      </c>
      <c r="F14" s="2" t="s">
        <v>2297</v>
      </c>
      <c r="G14" s="2" t="s">
        <v>28</v>
      </c>
      <c r="H14" s="2" t="s">
        <v>1025</v>
      </c>
      <c r="I14" s="2" t="s">
        <v>29</v>
      </c>
      <c r="J14" s="2" t="s">
        <v>755</v>
      </c>
      <c r="K14" s="2">
        <v>21000</v>
      </c>
      <c r="L14" s="2">
        <v>5000</v>
      </c>
      <c r="M14" s="2">
        <v>0</v>
      </c>
      <c r="N14" s="2">
        <v>0</v>
      </c>
      <c r="O14" s="18">
        <f t="shared" si="0"/>
        <v>26000</v>
      </c>
      <c r="P14" s="2" t="s">
        <v>1016</v>
      </c>
      <c r="Q14" s="2" t="s">
        <v>384</v>
      </c>
      <c r="R14" s="2">
        <f t="shared" si="1"/>
        <v>5000</v>
      </c>
      <c r="S14" s="2">
        <f t="shared" si="1"/>
        <v>0</v>
      </c>
      <c r="T14" s="2">
        <f t="shared" si="2"/>
        <v>5000</v>
      </c>
      <c r="U14" s="11">
        <v>32633</v>
      </c>
      <c r="V14" s="2"/>
    </row>
    <row r="15" spans="3:22">
      <c r="D15" s="2">
        <v>5</v>
      </c>
      <c r="E15" s="2" t="s">
        <v>2529</v>
      </c>
      <c r="F15" s="2" t="s">
        <v>2530</v>
      </c>
      <c r="G15" s="2" t="s">
        <v>28</v>
      </c>
      <c r="H15" s="2" t="s">
        <v>34</v>
      </c>
      <c r="I15" s="2" t="s">
        <v>29</v>
      </c>
      <c r="J15" s="2" t="s">
        <v>2531</v>
      </c>
      <c r="K15" s="2">
        <v>9000</v>
      </c>
      <c r="L15" s="2">
        <v>3000</v>
      </c>
      <c r="M15" s="2">
        <v>0</v>
      </c>
      <c r="N15" s="2">
        <v>0</v>
      </c>
      <c r="O15" s="18">
        <f t="shared" si="0"/>
        <v>12000</v>
      </c>
      <c r="P15" s="2" t="s">
        <v>2351</v>
      </c>
      <c r="Q15" s="2" t="s">
        <v>28</v>
      </c>
      <c r="R15" s="2">
        <f t="shared" si="1"/>
        <v>3000</v>
      </c>
      <c r="S15" s="2">
        <f t="shared" si="1"/>
        <v>0</v>
      </c>
      <c r="T15" s="2">
        <f t="shared" si="2"/>
        <v>3000</v>
      </c>
      <c r="U15" s="11">
        <v>32664</v>
      </c>
      <c r="V15" s="2"/>
    </row>
    <row r="16" spans="3:22">
      <c r="D16" s="2">
        <v>6</v>
      </c>
      <c r="E16" s="2" t="s">
        <v>2532</v>
      </c>
      <c r="F16" s="2" t="s">
        <v>2533</v>
      </c>
      <c r="G16" s="2" t="s">
        <v>28</v>
      </c>
      <c r="H16" s="2" t="s">
        <v>34</v>
      </c>
      <c r="I16" s="2" t="s">
        <v>29</v>
      </c>
      <c r="J16" s="2" t="s">
        <v>120</v>
      </c>
      <c r="K16" s="2">
        <v>9000</v>
      </c>
      <c r="L16" s="2">
        <v>3000</v>
      </c>
      <c r="M16" s="2">
        <v>0</v>
      </c>
      <c r="N16" s="2">
        <v>0</v>
      </c>
      <c r="O16" s="18">
        <f t="shared" si="0"/>
        <v>12000</v>
      </c>
      <c r="P16" s="2" t="s">
        <v>2351</v>
      </c>
      <c r="Q16" s="2" t="s">
        <v>28</v>
      </c>
      <c r="R16" s="2">
        <f t="shared" si="1"/>
        <v>3000</v>
      </c>
      <c r="S16" s="2">
        <f t="shared" si="1"/>
        <v>0</v>
      </c>
      <c r="T16" s="2">
        <f t="shared" si="2"/>
        <v>3000</v>
      </c>
      <c r="U16" s="11">
        <v>32674</v>
      </c>
      <c r="V16" s="2"/>
    </row>
    <row r="17" spans="4:22">
      <c r="D17" s="2">
        <v>7</v>
      </c>
      <c r="E17" s="2" t="s">
        <v>2534</v>
      </c>
      <c r="F17" s="2" t="s">
        <v>2535</v>
      </c>
      <c r="G17" s="2" t="s">
        <v>28</v>
      </c>
      <c r="H17" s="2" t="s">
        <v>34</v>
      </c>
      <c r="I17" s="2" t="s">
        <v>39</v>
      </c>
      <c r="J17" s="2" t="s">
        <v>2536</v>
      </c>
      <c r="K17" s="2">
        <v>15000</v>
      </c>
      <c r="L17" s="2">
        <v>5000</v>
      </c>
      <c r="M17" s="2">
        <v>0</v>
      </c>
      <c r="N17" s="2">
        <v>0</v>
      </c>
      <c r="O17" s="18">
        <f t="shared" si="0"/>
        <v>20000</v>
      </c>
      <c r="P17" s="2" t="s">
        <v>86</v>
      </c>
      <c r="Q17" s="2" t="s">
        <v>365</v>
      </c>
      <c r="R17" s="2">
        <f t="shared" si="1"/>
        <v>5000</v>
      </c>
      <c r="S17" s="2">
        <f t="shared" si="1"/>
        <v>0</v>
      </c>
      <c r="T17" s="2">
        <f t="shared" si="2"/>
        <v>5000</v>
      </c>
      <c r="U17" s="11">
        <v>32680</v>
      </c>
      <c r="V17" s="2"/>
    </row>
    <row r="18" spans="4:22">
      <c r="D18" s="2">
        <v>8</v>
      </c>
      <c r="E18" s="2" t="s">
        <v>2537</v>
      </c>
      <c r="F18" s="2" t="s">
        <v>2538</v>
      </c>
      <c r="G18" s="2" t="s">
        <v>28</v>
      </c>
      <c r="H18" s="2" t="s">
        <v>1092</v>
      </c>
      <c r="I18" s="2" t="s">
        <v>29</v>
      </c>
      <c r="J18" s="2" t="s">
        <v>1784</v>
      </c>
      <c r="K18" s="2">
        <v>18750</v>
      </c>
      <c r="L18" s="2">
        <v>5000</v>
      </c>
      <c r="M18" s="2">
        <v>0</v>
      </c>
      <c r="N18" s="2">
        <v>0</v>
      </c>
      <c r="O18" s="18">
        <f t="shared" si="0"/>
        <v>23750</v>
      </c>
      <c r="P18" s="2" t="s">
        <v>2351</v>
      </c>
      <c r="Q18" s="2" t="s">
        <v>28</v>
      </c>
      <c r="R18" s="2">
        <f t="shared" si="1"/>
        <v>5000</v>
      </c>
      <c r="S18" s="2">
        <f t="shared" si="1"/>
        <v>0</v>
      </c>
      <c r="T18" s="2">
        <f t="shared" si="2"/>
        <v>5000</v>
      </c>
      <c r="U18" s="11">
        <v>32695</v>
      </c>
      <c r="V18" s="2"/>
    </row>
    <row r="19" spans="4:22">
      <c r="D19" s="2">
        <v>9</v>
      </c>
      <c r="E19" s="2" t="s">
        <v>2539</v>
      </c>
      <c r="F19" s="2" t="s">
        <v>2540</v>
      </c>
      <c r="G19" s="2" t="s">
        <v>28</v>
      </c>
      <c r="H19" s="2" t="s">
        <v>1092</v>
      </c>
      <c r="I19" s="2" t="s">
        <v>29</v>
      </c>
      <c r="J19" s="2" t="s">
        <v>1122</v>
      </c>
      <c r="K19" s="2">
        <v>7500</v>
      </c>
      <c r="L19" s="2">
        <v>2500</v>
      </c>
      <c r="M19" s="2">
        <v>0</v>
      </c>
      <c r="N19" s="2">
        <v>0</v>
      </c>
      <c r="O19" s="18">
        <f t="shared" si="0"/>
        <v>10000</v>
      </c>
      <c r="P19" s="2" t="s">
        <v>2202</v>
      </c>
      <c r="Q19" s="2" t="s">
        <v>28</v>
      </c>
      <c r="R19" s="2">
        <f t="shared" si="1"/>
        <v>2500</v>
      </c>
      <c r="S19" s="2">
        <f t="shared" si="1"/>
        <v>0</v>
      </c>
      <c r="T19" s="2">
        <f t="shared" si="2"/>
        <v>2500</v>
      </c>
      <c r="U19" s="11">
        <v>32699</v>
      </c>
      <c r="V19" s="2"/>
    </row>
    <row r="20" spans="4:22">
      <c r="D20" s="2">
        <v>10</v>
      </c>
      <c r="E20" s="2" t="s">
        <v>2541</v>
      </c>
      <c r="F20" s="2" t="s">
        <v>2542</v>
      </c>
      <c r="G20" s="2" t="s">
        <v>28</v>
      </c>
      <c r="H20" s="2" t="s">
        <v>1092</v>
      </c>
      <c r="I20" s="2" t="s">
        <v>29</v>
      </c>
      <c r="J20" s="2" t="s">
        <v>45</v>
      </c>
      <c r="K20" s="2">
        <v>7500</v>
      </c>
      <c r="L20" s="2">
        <v>2500</v>
      </c>
      <c r="M20" s="2">
        <v>0</v>
      </c>
      <c r="N20" s="2">
        <v>0</v>
      </c>
      <c r="O20" s="18">
        <f t="shared" si="0"/>
        <v>10000</v>
      </c>
      <c r="P20" s="2" t="s">
        <v>383</v>
      </c>
      <c r="Q20" s="2" t="s">
        <v>384</v>
      </c>
      <c r="R20" s="2">
        <f t="shared" si="1"/>
        <v>2500</v>
      </c>
      <c r="S20" s="2">
        <f t="shared" si="1"/>
        <v>0</v>
      </c>
      <c r="T20" s="2">
        <f t="shared" si="2"/>
        <v>2500</v>
      </c>
      <c r="U20" s="11">
        <v>32699</v>
      </c>
      <c r="V20" s="2"/>
    </row>
    <row r="21" spans="4:22">
      <c r="D21" s="2">
        <v>11</v>
      </c>
      <c r="E21" s="2" t="s">
        <v>2543</v>
      </c>
      <c r="F21" s="2" t="s">
        <v>2544</v>
      </c>
      <c r="G21" s="2" t="s">
        <v>28</v>
      </c>
      <c r="H21" s="2" t="s">
        <v>34</v>
      </c>
      <c r="I21" s="2" t="s">
        <v>29</v>
      </c>
      <c r="J21" s="2" t="s">
        <v>2508</v>
      </c>
      <c r="K21" s="2">
        <v>9000</v>
      </c>
      <c r="L21" s="2">
        <v>3000</v>
      </c>
      <c r="M21" s="2">
        <v>0</v>
      </c>
      <c r="N21" s="2">
        <v>0</v>
      </c>
      <c r="O21" s="18">
        <f t="shared" si="0"/>
        <v>12000</v>
      </c>
      <c r="P21" s="2" t="s">
        <v>2083</v>
      </c>
      <c r="Q21" s="2" t="s">
        <v>2545</v>
      </c>
      <c r="R21" s="2">
        <f t="shared" si="1"/>
        <v>3000</v>
      </c>
      <c r="S21" s="2">
        <f t="shared" si="1"/>
        <v>0</v>
      </c>
      <c r="T21" s="2">
        <f t="shared" si="2"/>
        <v>3000</v>
      </c>
      <c r="U21" s="11">
        <v>32700</v>
      </c>
      <c r="V21" s="2"/>
    </row>
    <row r="22" spans="4:22">
      <c r="D22" s="2">
        <v>12</v>
      </c>
      <c r="E22" s="2" t="s">
        <v>2546</v>
      </c>
      <c r="F22" s="2" t="s">
        <v>2547</v>
      </c>
      <c r="G22" s="2" t="s">
        <v>28</v>
      </c>
      <c r="H22" s="2" t="s">
        <v>1092</v>
      </c>
      <c r="I22" s="2" t="s">
        <v>29</v>
      </c>
      <c r="J22" s="2" t="s">
        <v>2304</v>
      </c>
      <c r="K22" s="2">
        <v>7500</v>
      </c>
      <c r="L22" s="2">
        <v>2500</v>
      </c>
      <c r="M22" s="2">
        <v>0</v>
      </c>
      <c r="N22" s="2">
        <v>0</v>
      </c>
      <c r="O22" s="18">
        <f t="shared" si="0"/>
        <v>10000</v>
      </c>
      <c r="P22" s="2" t="s">
        <v>383</v>
      </c>
      <c r="Q22" s="2" t="s">
        <v>384</v>
      </c>
      <c r="R22" s="2">
        <f t="shared" si="1"/>
        <v>2500</v>
      </c>
      <c r="S22" s="2">
        <f t="shared" si="1"/>
        <v>0</v>
      </c>
      <c r="T22" s="2">
        <f t="shared" si="2"/>
        <v>2500</v>
      </c>
      <c r="U22" s="11">
        <v>32707</v>
      </c>
      <c r="V22" s="2"/>
    </row>
    <row r="23" spans="4:22">
      <c r="D23" s="2">
        <v>13</v>
      </c>
      <c r="E23" s="2" t="s">
        <v>2548</v>
      </c>
      <c r="F23" s="2" t="s">
        <v>2549</v>
      </c>
      <c r="G23" s="2" t="s">
        <v>28</v>
      </c>
      <c r="H23" s="2" t="s">
        <v>1025</v>
      </c>
      <c r="I23" s="2" t="s">
        <v>29</v>
      </c>
      <c r="J23" s="2" t="s">
        <v>1122</v>
      </c>
      <c r="K23" s="2">
        <v>6000</v>
      </c>
      <c r="L23" s="2">
        <v>2000</v>
      </c>
      <c r="M23" s="2">
        <v>0</v>
      </c>
      <c r="N23" s="2">
        <v>0</v>
      </c>
      <c r="O23" s="18">
        <f t="shared" si="0"/>
        <v>8000</v>
      </c>
      <c r="P23" s="2" t="s">
        <v>1036</v>
      </c>
      <c r="Q23" s="2" t="s">
        <v>115</v>
      </c>
      <c r="R23" s="2">
        <f t="shared" si="1"/>
        <v>2000</v>
      </c>
      <c r="S23" s="2">
        <f t="shared" si="1"/>
        <v>0</v>
      </c>
      <c r="T23" s="2">
        <f t="shared" si="2"/>
        <v>2000</v>
      </c>
      <c r="U23" s="11">
        <v>32707</v>
      </c>
      <c r="V23" s="2"/>
    </row>
    <row r="24" spans="4:22">
      <c r="D24" s="2">
        <v>14</v>
      </c>
      <c r="E24" s="2" t="s">
        <v>2550</v>
      </c>
      <c r="F24" s="2" t="s">
        <v>2130</v>
      </c>
      <c r="G24" s="2" t="s">
        <v>28</v>
      </c>
      <c r="H24" s="2" t="s">
        <v>1092</v>
      </c>
      <c r="I24" s="2" t="s">
        <v>29</v>
      </c>
      <c r="J24" s="2" t="s">
        <v>2551</v>
      </c>
      <c r="K24" s="2">
        <v>7500</v>
      </c>
      <c r="L24" s="2">
        <v>2500</v>
      </c>
      <c r="M24" s="2">
        <v>0</v>
      </c>
      <c r="N24" s="2">
        <v>0</v>
      </c>
      <c r="O24" s="18">
        <f t="shared" si="0"/>
        <v>10000</v>
      </c>
      <c r="P24" s="2" t="s">
        <v>86</v>
      </c>
      <c r="Q24" s="2" t="s">
        <v>2131</v>
      </c>
      <c r="R24" s="2">
        <f t="shared" si="1"/>
        <v>2500</v>
      </c>
      <c r="S24" s="2">
        <f t="shared" si="1"/>
        <v>0</v>
      </c>
      <c r="T24" s="2">
        <f t="shared" si="2"/>
        <v>2500</v>
      </c>
      <c r="U24" s="11">
        <v>32713</v>
      </c>
      <c r="V24" s="2"/>
    </row>
    <row r="25" spans="4:22">
      <c r="D25" s="2">
        <v>15</v>
      </c>
      <c r="E25" s="2" t="s">
        <v>2552</v>
      </c>
      <c r="F25" s="2" t="s">
        <v>2553</v>
      </c>
      <c r="G25" s="2" t="s">
        <v>28</v>
      </c>
      <c r="H25" s="2" t="s">
        <v>1025</v>
      </c>
      <c r="I25" s="2" t="s">
        <v>29</v>
      </c>
      <c r="J25" s="2" t="s">
        <v>45</v>
      </c>
      <c r="K25" s="2">
        <v>9000</v>
      </c>
      <c r="L25" s="2">
        <v>3000</v>
      </c>
      <c r="M25" s="2">
        <v>0</v>
      </c>
      <c r="N25" s="2">
        <v>0</v>
      </c>
      <c r="O25" s="18">
        <f t="shared" si="0"/>
        <v>12000</v>
      </c>
      <c r="P25" s="2" t="s">
        <v>2351</v>
      </c>
      <c r="Q25" s="2" t="s">
        <v>28</v>
      </c>
      <c r="R25" s="2">
        <f t="shared" si="1"/>
        <v>3000</v>
      </c>
      <c r="S25" s="2">
        <f t="shared" si="1"/>
        <v>0</v>
      </c>
      <c r="T25" s="2">
        <f t="shared" si="2"/>
        <v>3000</v>
      </c>
      <c r="U25" s="11">
        <v>32714</v>
      </c>
      <c r="V25" s="2"/>
    </row>
    <row r="26" spans="4:22">
      <c r="D26" s="2">
        <v>16</v>
      </c>
      <c r="E26" s="2" t="s">
        <v>2554</v>
      </c>
      <c r="F26" s="2" t="s">
        <v>2555</v>
      </c>
      <c r="G26" s="2" t="s">
        <v>28</v>
      </c>
      <c r="H26" s="2" t="s">
        <v>34</v>
      </c>
      <c r="I26" s="2" t="s">
        <v>29</v>
      </c>
      <c r="J26" s="2" t="s">
        <v>1263</v>
      </c>
      <c r="K26" s="2">
        <v>9000</v>
      </c>
      <c r="L26" s="2">
        <v>3000</v>
      </c>
      <c r="M26" s="2">
        <v>0</v>
      </c>
      <c r="N26" s="2">
        <v>0</v>
      </c>
      <c r="O26" s="18">
        <f t="shared" si="0"/>
        <v>12000</v>
      </c>
      <c r="P26" s="2" t="s">
        <v>86</v>
      </c>
      <c r="Q26" s="2" t="s">
        <v>2150</v>
      </c>
      <c r="R26" s="2">
        <f t="shared" si="1"/>
        <v>3000</v>
      </c>
      <c r="S26" s="2">
        <f t="shared" si="1"/>
        <v>0</v>
      </c>
      <c r="T26" s="2">
        <f t="shared" si="2"/>
        <v>3000</v>
      </c>
      <c r="U26" s="11">
        <v>32718</v>
      </c>
      <c r="V26" s="2"/>
    </row>
    <row r="27" spans="4:22">
      <c r="D27" s="2">
        <v>17</v>
      </c>
      <c r="E27" s="2" t="s">
        <v>2556</v>
      </c>
      <c r="F27" s="2" t="s">
        <v>2557</v>
      </c>
      <c r="G27" s="2" t="s">
        <v>28</v>
      </c>
      <c r="H27" s="2" t="s">
        <v>1092</v>
      </c>
      <c r="I27" s="2" t="s">
        <v>29</v>
      </c>
      <c r="J27" s="2" t="s">
        <v>45</v>
      </c>
      <c r="K27" s="2">
        <v>7500</v>
      </c>
      <c r="L27" s="2">
        <v>2500</v>
      </c>
      <c r="M27" s="2">
        <v>0</v>
      </c>
      <c r="N27" s="2">
        <v>0</v>
      </c>
      <c r="O27" s="18">
        <f t="shared" si="0"/>
        <v>10000</v>
      </c>
      <c r="P27" s="2" t="s">
        <v>1036</v>
      </c>
      <c r="Q27" s="2" t="s">
        <v>2054</v>
      </c>
      <c r="R27" s="2">
        <f t="shared" si="1"/>
        <v>2500</v>
      </c>
      <c r="S27" s="2">
        <f t="shared" si="1"/>
        <v>0</v>
      </c>
      <c r="T27" s="2">
        <f t="shared" si="2"/>
        <v>2500</v>
      </c>
      <c r="U27" s="11">
        <v>32721</v>
      </c>
      <c r="V27" s="2"/>
    </row>
    <row r="28" spans="4:22">
      <c r="D28" s="2">
        <v>18</v>
      </c>
      <c r="E28" s="2" t="s">
        <v>2558</v>
      </c>
      <c r="F28" s="2" t="s">
        <v>2559</v>
      </c>
      <c r="G28" s="2" t="s">
        <v>28</v>
      </c>
      <c r="H28" s="2" t="s">
        <v>1092</v>
      </c>
      <c r="I28" s="2" t="s">
        <v>29</v>
      </c>
      <c r="J28" s="2" t="s">
        <v>2560</v>
      </c>
      <c r="K28" s="2">
        <v>7500</v>
      </c>
      <c r="L28" s="2">
        <v>2500</v>
      </c>
      <c r="M28" s="2">
        <v>0</v>
      </c>
      <c r="N28" s="2">
        <v>0</v>
      </c>
      <c r="O28" s="18">
        <f t="shared" si="0"/>
        <v>10000</v>
      </c>
      <c r="P28" s="2" t="s">
        <v>1036</v>
      </c>
      <c r="Q28" s="2" t="s">
        <v>33</v>
      </c>
      <c r="R28" s="2">
        <f t="shared" si="1"/>
        <v>2500</v>
      </c>
      <c r="S28" s="2">
        <f t="shared" si="1"/>
        <v>0</v>
      </c>
      <c r="T28" s="2">
        <f t="shared" si="2"/>
        <v>2500</v>
      </c>
      <c r="U28" s="11">
        <v>32725</v>
      </c>
      <c r="V28" s="2"/>
    </row>
    <row r="29" spans="4:22">
      <c r="D29" s="2">
        <v>19</v>
      </c>
      <c r="E29" s="2" t="s">
        <v>2561</v>
      </c>
      <c r="F29" s="2" t="s">
        <v>2073</v>
      </c>
      <c r="G29" s="2" t="s">
        <v>28</v>
      </c>
      <c r="H29" s="2" t="s">
        <v>1025</v>
      </c>
      <c r="I29" s="2" t="s">
        <v>29</v>
      </c>
      <c r="J29" s="2" t="s">
        <v>1520</v>
      </c>
      <c r="K29" s="2">
        <v>5250</v>
      </c>
      <c r="L29" s="2">
        <v>1750</v>
      </c>
      <c r="M29" s="2">
        <v>0</v>
      </c>
      <c r="N29" s="2">
        <v>0</v>
      </c>
      <c r="O29" s="18">
        <f t="shared" si="0"/>
        <v>7000</v>
      </c>
      <c r="P29" s="2" t="s">
        <v>86</v>
      </c>
      <c r="Q29" s="2" t="s">
        <v>65</v>
      </c>
      <c r="R29" s="2">
        <f t="shared" si="1"/>
        <v>1750</v>
      </c>
      <c r="S29" s="2">
        <f t="shared" si="1"/>
        <v>0</v>
      </c>
      <c r="T29" s="2">
        <f t="shared" si="2"/>
        <v>1750</v>
      </c>
      <c r="U29" s="11">
        <v>32730</v>
      </c>
      <c r="V29" s="2"/>
    </row>
    <row r="30" spans="4:22">
      <c r="D30" s="2">
        <v>20</v>
      </c>
      <c r="E30" s="2" t="s">
        <v>2562</v>
      </c>
      <c r="F30" s="2" t="s">
        <v>2563</v>
      </c>
      <c r="G30" s="2" t="s">
        <v>28</v>
      </c>
      <c r="H30" s="2" t="s">
        <v>34</v>
      </c>
      <c r="I30" s="2" t="s">
        <v>39</v>
      </c>
      <c r="J30" s="2" t="s">
        <v>120</v>
      </c>
      <c r="K30" s="2">
        <v>7500</v>
      </c>
      <c r="L30" s="2">
        <v>2500</v>
      </c>
      <c r="M30" s="2">
        <v>0</v>
      </c>
      <c r="N30" s="2">
        <v>0</v>
      </c>
      <c r="O30" s="18">
        <f t="shared" si="0"/>
        <v>10000</v>
      </c>
      <c r="P30" s="2" t="s">
        <v>931</v>
      </c>
      <c r="Q30" s="2" t="s">
        <v>28</v>
      </c>
      <c r="R30" s="2">
        <f t="shared" si="1"/>
        <v>2500</v>
      </c>
      <c r="S30" s="2">
        <f t="shared" si="1"/>
        <v>0</v>
      </c>
      <c r="T30" s="2">
        <f t="shared" si="2"/>
        <v>2500</v>
      </c>
      <c r="U30" s="11">
        <v>32730</v>
      </c>
      <c r="V30" s="2"/>
    </row>
    <row r="31" spans="4:22">
      <c r="D31" s="2">
        <v>21</v>
      </c>
      <c r="E31" s="2" t="s">
        <v>2564</v>
      </c>
      <c r="F31" s="2" t="s">
        <v>2565</v>
      </c>
      <c r="G31" s="2" t="s">
        <v>28</v>
      </c>
      <c r="H31" s="2" t="s">
        <v>34</v>
      </c>
      <c r="I31" s="2" t="s">
        <v>29</v>
      </c>
      <c r="J31" s="2" t="s">
        <v>2324</v>
      </c>
      <c r="K31" s="2">
        <v>9000</v>
      </c>
      <c r="L31" s="2">
        <v>3000</v>
      </c>
      <c r="M31" s="2">
        <v>0</v>
      </c>
      <c r="N31" s="2">
        <v>0</v>
      </c>
      <c r="O31" s="18">
        <f t="shared" si="0"/>
        <v>12000</v>
      </c>
      <c r="P31" s="2" t="s">
        <v>86</v>
      </c>
      <c r="Q31" s="2" t="s">
        <v>418</v>
      </c>
      <c r="R31" s="2">
        <f t="shared" si="1"/>
        <v>3000</v>
      </c>
      <c r="S31" s="2">
        <f t="shared" si="1"/>
        <v>0</v>
      </c>
      <c r="T31" s="2">
        <f t="shared" si="2"/>
        <v>3000</v>
      </c>
      <c r="U31" s="11">
        <v>32734</v>
      </c>
      <c r="V31" s="2"/>
    </row>
    <row r="32" spans="4:22">
      <c r="D32" s="2">
        <v>22</v>
      </c>
      <c r="E32" s="2" t="s">
        <v>2566</v>
      </c>
      <c r="F32" s="2" t="s">
        <v>2567</v>
      </c>
      <c r="G32" s="2" t="s">
        <v>28</v>
      </c>
      <c r="H32" s="2" t="s">
        <v>34</v>
      </c>
      <c r="I32" s="2" t="s">
        <v>29</v>
      </c>
      <c r="J32" s="2" t="s">
        <v>1122</v>
      </c>
      <c r="K32" s="2">
        <v>7500</v>
      </c>
      <c r="L32" s="2">
        <v>2500</v>
      </c>
      <c r="M32" s="2">
        <v>0</v>
      </c>
      <c r="N32" s="2">
        <v>0</v>
      </c>
      <c r="O32" s="18">
        <f t="shared" si="0"/>
        <v>10000</v>
      </c>
      <c r="P32" s="2" t="s">
        <v>1036</v>
      </c>
      <c r="Q32" s="2" t="s">
        <v>2054</v>
      </c>
      <c r="R32" s="2">
        <f t="shared" si="1"/>
        <v>2500</v>
      </c>
      <c r="S32" s="2">
        <f t="shared" si="1"/>
        <v>0</v>
      </c>
      <c r="T32" s="2">
        <f t="shared" si="2"/>
        <v>2500</v>
      </c>
      <c r="U32" s="11">
        <v>32738</v>
      </c>
      <c r="V32" s="2"/>
    </row>
    <row r="33" spans="4:22">
      <c r="D33" s="2">
        <v>23</v>
      </c>
      <c r="E33" s="2" t="s">
        <v>2568</v>
      </c>
      <c r="F33" s="2" t="s">
        <v>89</v>
      </c>
      <c r="G33" s="2" t="s">
        <v>28</v>
      </c>
      <c r="H33" s="2" t="s">
        <v>1025</v>
      </c>
      <c r="I33" s="2" t="s">
        <v>29</v>
      </c>
      <c r="J33" s="2" t="s">
        <v>395</v>
      </c>
      <c r="K33" s="2">
        <v>6000</v>
      </c>
      <c r="L33" s="2">
        <v>2000</v>
      </c>
      <c r="M33" s="2">
        <v>0</v>
      </c>
      <c r="N33" s="2">
        <v>0</v>
      </c>
      <c r="O33" s="18">
        <f t="shared" si="0"/>
        <v>8000</v>
      </c>
      <c r="P33" s="2" t="s">
        <v>931</v>
      </c>
      <c r="Q33" s="2" t="s">
        <v>1856</v>
      </c>
      <c r="R33" s="2">
        <f t="shared" si="1"/>
        <v>2000</v>
      </c>
      <c r="S33" s="2">
        <f t="shared" si="1"/>
        <v>0</v>
      </c>
      <c r="T33" s="2">
        <f t="shared" si="2"/>
        <v>2000</v>
      </c>
      <c r="U33" s="11">
        <v>32738</v>
      </c>
      <c r="V33" s="2"/>
    </row>
    <row r="34" spans="4:22">
      <c r="D34" s="2">
        <v>24</v>
      </c>
      <c r="E34" s="2" t="s">
        <v>2569</v>
      </c>
      <c r="F34" s="2" t="s">
        <v>89</v>
      </c>
      <c r="G34" s="2" t="s">
        <v>28</v>
      </c>
      <c r="H34" s="2" t="s">
        <v>1025</v>
      </c>
      <c r="I34" s="2" t="s">
        <v>29</v>
      </c>
      <c r="J34" s="2" t="s">
        <v>395</v>
      </c>
      <c r="K34" s="2">
        <v>6000</v>
      </c>
      <c r="L34" s="2">
        <v>2000</v>
      </c>
      <c r="M34" s="2">
        <v>0</v>
      </c>
      <c r="N34" s="2">
        <v>0</v>
      </c>
      <c r="O34" s="18">
        <f t="shared" si="0"/>
        <v>8000</v>
      </c>
      <c r="P34" s="2" t="s">
        <v>931</v>
      </c>
      <c r="Q34" s="2" t="s">
        <v>1856</v>
      </c>
      <c r="R34" s="2">
        <f t="shared" si="1"/>
        <v>2000</v>
      </c>
      <c r="S34" s="2">
        <f t="shared" si="1"/>
        <v>0</v>
      </c>
      <c r="T34" s="2">
        <f t="shared" si="2"/>
        <v>2000</v>
      </c>
      <c r="U34" s="11">
        <v>32738</v>
      </c>
      <c r="V34" s="2"/>
    </row>
    <row r="35" spans="4:22">
      <c r="D35" s="2">
        <v>25</v>
      </c>
      <c r="E35" s="2" t="s">
        <v>2570</v>
      </c>
      <c r="F35" s="2" t="s">
        <v>2571</v>
      </c>
      <c r="G35" s="2" t="s">
        <v>28</v>
      </c>
      <c r="H35" s="2" t="s">
        <v>1102</v>
      </c>
      <c r="I35" s="2" t="s">
        <v>29</v>
      </c>
      <c r="J35" s="2" t="s">
        <v>2498</v>
      </c>
      <c r="K35" s="2">
        <v>7500</v>
      </c>
      <c r="L35" s="2">
        <v>2500</v>
      </c>
      <c r="M35" s="2">
        <v>0</v>
      </c>
      <c r="N35" s="2">
        <v>0</v>
      </c>
      <c r="O35" s="18">
        <f t="shared" si="0"/>
        <v>10000</v>
      </c>
      <c r="P35" s="2" t="s">
        <v>2110</v>
      </c>
      <c r="Q35" s="2" t="s">
        <v>115</v>
      </c>
      <c r="R35" s="2">
        <f t="shared" si="1"/>
        <v>2500</v>
      </c>
      <c r="S35" s="2">
        <f t="shared" si="1"/>
        <v>0</v>
      </c>
      <c r="T35" s="2">
        <f t="shared" si="2"/>
        <v>2500</v>
      </c>
      <c r="U35" s="11">
        <v>32745</v>
      </c>
      <c r="V35" s="2"/>
    </row>
    <row r="36" spans="4:22">
      <c r="D36" s="2">
        <v>26</v>
      </c>
      <c r="E36" s="2" t="s">
        <v>2572</v>
      </c>
      <c r="F36" s="2" t="s">
        <v>1795</v>
      </c>
      <c r="G36" s="2" t="s">
        <v>28</v>
      </c>
      <c r="H36" s="2" t="s">
        <v>34</v>
      </c>
      <c r="I36" s="2" t="s">
        <v>29</v>
      </c>
      <c r="J36" s="2" t="s">
        <v>45</v>
      </c>
      <c r="K36" s="2">
        <v>6000</v>
      </c>
      <c r="L36" s="2">
        <v>2000</v>
      </c>
      <c r="M36" s="2">
        <v>0</v>
      </c>
      <c r="N36" s="2">
        <v>0</v>
      </c>
      <c r="O36" s="18">
        <f t="shared" si="0"/>
        <v>8000</v>
      </c>
      <c r="P36" s="2" t="s">
        <v>86</v>
      </c>
      <c r="Q36" s="2" t="s">
        <v>1646</v>
      </c>
      <c r="R36" s="2">
        <f t="shared" si="1"/>
        <v>2000</v>
      </c>
      <c r="S36" s="2">
        <f t="shared" si="1"/>
        <v>0</v>
      </c>
      <c r="T36" s="2">
        <f t="shared" si="2"/>
        <v>2000</v>
      </c>
      <c r="U36" s="11">
        <v>32767</v>
      </c>
      <c r="V36" s="2"/>
    </row>
    <row r="37" spans="4:22">
      <c r="D37" s="2">
        <v>27</v>
      </c>
      <c r="E37" s="2" t="s">
        <v>2573</v>
      </c>
      <c r="F37" s="2" t="s">
        <v>2371</v>
      </c>
      <c r="G37" s="2" t="s">
        <v>28</v>
      </c>
      <c r="H37" s="2" t="s">
        <v>1092</v>
      </c>
      <c r="I37" s="2" t="s">
        <v>29</v>
      </c>
      <c r="J37" s="2" t="s">
        <v>2508</v>
      </c>
      <c r="K37" s="2">
        <v>9000</v>
      </c>
      <c r="L37" s="2">
        <v>3000</v>
      </c>
      <c r="M37" s="2">
        <v>0</v>
      </c>
      <c r="N37" s="2">
        <v>0</v>
      </c>
      <c r="O37" s="18">
        <f t="shared" si="0"/>
        <v>12000</v>
      </c>
      <c r="P37" s="2" t="s">
        <v>2083</v>
      </c>
      <c r="Q37" s="2" t="s">
        <v>1251</v>
      </c>
      <c r="R37" s="2">
        <f t="shared" si="1"/>
        <v>3000</v>
      </c>
      <c r="S37" s="2">
        <f t="shared" si="1"/>
        <v>0</v>
      </c>
      <c r="T37" s="2">
        <f t="shared" si="2"/>
        <v>3000</v>
      </c>
      <c r="U37" s="11">
        <v>32767</v>
      </c>
      <c r="V37" s="2"/>
    </row>
    <row r="38" spans="4:22">
      <c r="D38" s="2">
        <v>28</v>
      </c>
      <c r="E38" s="2" t="s">
        <v>2574</v>
      </c>
      <c r="F38" s="2" t="s">
        <v>2575</v>
      </c>
      <c r="G38" s="2" t="s">
        <v>28</v>
      </c>
      <c r="H38" s="2" t="s">
        <v>1092</v>
      </c>
      <c r="I38" s="2" t="s">
        <v>29</v>
      </c>
      <c r="J38" s="2" t="s">
        <v>2508</v>
      </c>
      <c r="K38" s="2">
        <v>9000</v>
      </c>
      <c r="L38" s="2">
        <v>3000</v>
      </c>
      <c r="M38" s="2">
        <v>0</v>
      </c>
      <c r="N38" s="2">
        <v>0</v>
      </c>
      <c r="O38" s="18">
        <f t="shared" si="0"/>
        <v>12000</v>
      </c>
      <c r="P38" s="2" t="s">
        <v>2083</v>
      </c>
      <c r="Q38" s="2" t="s">
        <v>1251</v>
      </c>
      <c r="R38" s="2">
        <f t="shared" si="1"/>
        <v>3000</v>
      </c>
      <c r="S38" s="2">
        <f t="shared" si="1"/>
        <v>0</v>
      </c>
      <c r="T38" s="2">
        <f t="shared" si="2"/>
        <v>3000</v>
      </c>
      <c r="U38" s="11">
        <v>32767</v>
      </c>
      <c r="V38" s="2"/>
    </row>
    <row r="39" spans="4:22">
      <c r="D39" s="2">
        <v>29</v>
      </c>
      <c r="E39" s="2" t="s">
        <v>2576</v>
      </c>
      <c r="F39" s="2" t="s">
        <v>2577</v>
      </c>
      <c r="G39" s="2" t="s">
        <v>28</v>
      </c>
      <c r="H39" s="2" t="s">
        <v>1092</v>
      </c>
      <c r="I39" s="2" t="s">
        <v>29</v>
      </c>
      <c r="J39" s="2" t="s">
        <v>2508</v>
      </c>
      <c r="K39" s="2">
        <v>9000</v>
      </c>
      <c r="L39" s="2">
        <v>3000</v>
      </c>
      <c r="M39" s="2">
        <v>0</v>
      </c>
      <c r="N39" s="2">
        <v>0</v>
      </c>
      <c r="O39" s="18">
        <f t="shared" si="0"/>
        <v>12000</v>
      </c>
      <c r="P39" s="2" t="s">
        <v>2083</v>
      </c>
      <c r="Q39" s="2" t="s">
        <v>1251</v>
      </c>
      <c r="R39" s="2">
        <f t="shared" si="1"/>
        <v>3000</v>
      </c>
      <c r="S39" s="2">
        <f t="shared" si="1"/>
        <v>0</v>
      </c>
      <c r="T39" s="2">
        <f t="shared" si="2"/>
        <v>3000</v>
      </c>
      <c r="U39" s="11">
        <v>32767</v>
      </c>
      <c r="V39" s="2"/>
    </row>
    <row r="40" spans="4:22">
      <c r="D40" s="2">
        <v>30</v>
      </c>
      <c r="E40" s="2" t="s">
        <v>2578</v>
      </c>
      <c r="F40" s="2" t="s">
        <v>2579</v>
      </c>
      <c r="G40" s="2" t="s">
        <v>28</v>
      </c>
      <c r="H40" s="2" t="s">
        <v>34</v>
      </c>
      <c r="I40" s="2" t="s">
        <v>29</v>
      </c>
      <c r="J40" s="2" t="s">
        <v>1520</v>
      </c>
      <c r="K40" s="2">
        <v>7875</v>
      </c>
      <c r="L40" s="2">
        <v>2625</v>
      </c>
      <c r="M40" s="2">
        <v>0</v>
      </c>
      <c r="N40" s="2">
        <v>0</v>
      </c>
      <c r="O40" s="18">
        <f t="shared" si="0"/>
        <v>10500</v>
      </c>
      <c r="P40" s="2" t="s">
        <v>931</v>
      </c>
      <c r="Q40" s="2" t="s">
        <v>361</v>
      </c>
      <c r="R40" s="2">
        <f t="shared" si="1"/>
        <v>2625</v>
      </c>
      <c r="S40" s="2">
        <f t="shared" si="1"/>
        <v>0</v>
      </c>
      <c r="T40" s="2">
        <f t="shared" si="2"/>
        <v>2625</v>
      </c>
      <c r="U40" s="11">
        <v>32771</v>
      </c>
      <c r="V40" s="2"/>
    </row>
    <row r="41" spans="4:22">
      <c r="D41" s="2">
        <v>31</v>
      </c>
      <c r="E41" s="2" t="s">
        <v>2580</v>
      </c>
      <c r="F41" s="2" t="s">
        <v>2581</v>
      </c>
      <c r="G41" s="2" t="s">
        <v>28</v>
      </c>
      <c r="H41" s="2" t="s">
        <v>34</v>
      </c>
      <c r="I41" s="2" t="s">
        <v>29</v>
      </c>
      <c r="J41" s="2" t="s">
        <v>1062</v>
      </c>
      <c r="K41" s="2">
        <v>7500</v>
      </c>
      <c r="L41" s="2">
        <v>2500</v>
      </c>
      <c r="M41" s="2">
        <v>0</v>
      </c>
      <c r="N41" s="2">
        <v>0</v>
      </c>
      <c r="O41" s="18">
        <f t="shared" si="0"/>
        <v>10000</v>
      </c>
      <c r="P41" s="2" t="s">
        <v>931</v>
      </c>
      <c r="Q41" s="2" t="s">
        <v>1671</v>
      </c>
      <c r="R41" s="2">
        <f t="shared" si="1"/>
        <v>2500</v>
      </c>
      <c r="S41" s="2">
        <f t="shared" si="1"/>
        <v>0</v>
      </c>
      <c r="T41" s="2">
        <f t="shared" si="2"/>
        <v>2500</v>
      </c>
      <c r="U41" s="11">
        <v>32771</v>
      </c>
      <c r="V41" s="2"/>
    </row>
    <row r="42" spans="4:22">
      <c r="D42" s="2">
        <v>32</v>
      </c>
      <c r="E42" s="2" t="s">
        <v>2582</v>
      </c>
      <c r="F42" s="2" t="s">
        <v>142</v>
      </c>
      <c r="G42" s="2" t="s">
        <v>28</v>
      </c>
      <c r="H42" s="2" t="s">
        <v>166</v>
      </c>
      <c r="I42" s="2" t="s">
        <v>29</v>
      </c>
      <c r="J42" s="2" t="s">
        <v>2583</v>
      </c>
      <c r="K42" s="2">
        <v>6000</v>
      </c>
      <c r="L42" s="2">
        <v>2000</v>
      </c>
      <c r="M42" s="2">
        <v>0</v>
      </c>
      <c r="N42" s="2">
        <v>0</v>
      </c>
      <c r="O42" s="18">
        <f t="shared" si="0"/>
        <v>8000</v>
      </c>
      <c r="P42" s="2" t="s">
        <v>86</v>
      </c>
      <c r="Q42" s="2" t="s">
        <v>2150</v>
      </c>
      <c r="R42" s="2">
        <f t="shared" si="1"/>
        <v>2000</v>
      </c>
      <c r="S42" s="2">
        <f t="shared" si="1"/>
        <v>0</v>
      </c>
      <c r="T42" s="2">
        <f t="shared" si="2"/>
        <v>2000</v>
      </c>
      <c r="U42" s="11">
        <v>32771</v>
      </c>
      <c r="V42" s="2"/>
    </row>
    <row r="43" spans="4:22">
      <c r="D43" s="2">
        <v>33</v>
      </c>
      <c r="E43" s="2" t="s">
        <v>2584</v>
      </c>
      <c r="F43" s="2" t="s">
        <v>2585</v>
      </c>
      <c r="G43" s="2" t="s">
        <v>28</v>
      </c>
      <c r="H43" s="2" t="s">
        <v>34</v>
      </c>
      <c r="I43" s="2" t="s">
        <v>29</v>
      </c>
      <c r="J43" s="2" t="s">
        <v>1759</v>
      </c>
      <c r="K43" s="2">
        <v>9000</v>
      </c>
      <c r="L43" s="2">
        <v>3000</v>
      </c>
      <c r="M43" s="2">
        <v>0</v>
      </c>
      <c r="N43" s="2">
        <v>0</v>
      </c>
      <c r="O43" s="18">
        <f t="shared" si="0"/>
        <v>12000</v>
      </c>
      <c r="P43" s="2" t="s">
        <v>931</v>
      </c>
      <c r="Q43" s="2" t="s">
        <v>579</v>
      </c>
      <c r="R43" s="2">
        <f t="shared" si="1"/>
        <v>3000</v>
      </c>
      <c r="S43" s="2">
        <f t="shared" si="1"/>
        <v>0</v>
      </c>
      <c r="T43" s="2">
        <f t="shared" si="2"/>
        <v>3000</v>
      </c>
      <c r="U43" s="11">
        <v>32773</v>
      </c>
      <c r="V43" s="2"/>
    </row>
    <row r="44" spans="4:22">
      <c r="D44" s="2">
        <v>34</v>
      </c>
      <c r="E44" s="2" t="s">
        <v>2586</v>
      </c>
      <c r="F44" s="2" t="s">
        <v>1766</v>
      </c>
      <c r="G44" s="2" t="s">
        <v>28</v>
      </c>
      <c r="H44" s="2" t="s">
        <v>34</v>
      </c>
      <c r="I44" s="2" t="s">
        <v>29</v>
      </c>
      <c r="J44" s="2" t="s">
        <v>120</v>
      </c>
      <c r="K44" s="2">
        <v>9000</v>
      </c>
      <c r="L44" s="2">
        <v>3000</v>
      </c>
      <c r="M44" s="2">
        <v>0</v>
      </c>
      <c r="N44" s="2">
        <v>0</v>
      </c>
      <c r="O44" s="18">
        <f t="shared" si="0"/>
        <v>12000</v>
      </c>
      <c r="P44" s="2" t="s">
        <v>86</v>
      </c>
      <c r="Q44" s="2" t="s">
        <v>941</v>
      </c>
      <c r="R44" s="2">
        <f t="shared" si="1"/>
        <v>3000</v>
      </c>
      <c r="S44" s="2">
        <f t="shared" si="1"/>
        <v>0</v>
      </c>
      <c r="T44" s="2">
        <f t="shared" si="2"/>
        <v>3000</v>
      </c>
      <c r="U44" s="11">
        <v>32773</v>
      </c>
      <c r="V44" s="2"/>
    </row>
    <row r="45" spans="4:22">
      <c r="D45" s="2">
        <v>35</v>
      </c>
      <c r="E45" s="2" t="s">
        <v>2587</v>
      </c>
      <c r="F45" s="2" t="s">
        <v>1766</v>
      </c>
      <c r="G45" s="2" t="s">
        <v>28</v>
      </c>
      <c r="H45" s="2" t="s">
        <v>34</v>
      </c>
      <c r="I45" s="2" t="s">
        <v>39</v>
      </c>
      <c r="J45" s="2" t="s">
        <v>45</v>
      </c>
      <c r="K45" s="2">
        <v>7500</v>
      </c>
      <c r="L45" s="2">
        <v>2500</v>
      </c>
      <c r="M45" s="2">
        <v>0</v>
      </c>
      <c r="N45" s="2">
        <v>0</v>
      </c>
      <c r="O45" s="18">
        <f t="shared" si="0"/>
        <v>10000</v>
      </c>
      <c r="P45" s="2" t="s">
        <v>86</v>
      </c>
      <c r="Q45" s="2" t="s">
        <v>941</v>
      </c>
      <c r="R45" s="2">
        <f t="shared" si="1"/>
        <v>2500</v>
      </c>
      <c r="S45" s="2">
        <f t="shared" si="1"/>
        <v>0</v>
      </c>
      <c r="T45" s="2">
        <f t="shared" si="2"/>
        <v>2500</v>
      </c>
      <c r="U45" s="11">
        <v>32787</v>
      </c>
      <c r="V45" s="2"/>
    </row>
    <row r="46" spans="4:22">
      <c r="D46" s="2">
        <v>36</v>
      </c>
      <c r="E46" s="2" t="s">
        <v>2588</v>
      </c>
      <c r="F46" s="2" t="s">
        <v>1673</v>
      </c>
      <c r="G46" s="2" t="s">
        <v>28</v>
      </c>
      <c r="H46" s="2" t="s">
        <v>34</v>
      </c>
      <c r="I46" s="2" t="s">
        <v>29</v>
      </c>
      <c r="J46" s="2" t="s">
        <v>45</v>
      </c>
      <c r="K46" s="2">
        <v>15000</v>
      </c>
      <c r="L46" s="2">
        <v>5000</v>
      </c>
      <c r="M46" s="2">
        <v>0</v>
      </c>
      <c r="N46" s="2">
        <v>0</v>
      </c>
      <c r="O46" s="18">
        <f t="shared" si="0"/>
        <v>20000</v>
      </c>
      <c r="P46" s="2" t="s">
        <v>383</v>
      </c>
      <c r="Q46" s="2" t="s">
        <v>384</v>
      </c>
      <c r="R46" s="2">
        <f t="shared" ref="R46:S86" si="3">L46</f>
        <v>5000</v>
      </c>
      <c r="S46" s="2">
        <f t="shared" si="3"/>
        <v>0</v>
      </c>
      <c r="T46" s="2">
        <f t="shared" si="2"/>
        <v>5000</v>
      </c>
      <c r="U46" s="11">
        <v>32787</v>
      </c>
      <c r="V46" s="2"/>
    </row>
    <row r="47" spans="4:22">
      <c r="D47" s="2">
        <v>37</v>
      </c>
      <c r="E47" s="2" t="s">
        <v>2589</v>
      </c>
      <c r="F47" s="2" t="s">
        <v>2590</v>
      </c>
      <c r="G47" s="2" t="s">
        <v>28</v>
      </c>
      <c r="H47" s="2" t="s">
        <v>34</v>
      </c>
      <c r="I47" s="2" t="s">
        <v>29</v>
      </c>
      <c r="J47" s="2" t="s">
        <v>45</v>
      </c>
      <c r="K47" s="2">
        <v>9000</v>
      </c>
      <c r="L47" s="2">
        <v>3000</v>
      </c>
      <c r="M47" s="2">
        <v>0</v>
      </c>
      <c r="N47" s="2">
        <v>0</v>
      </c>
      <c r="O47" s="18">
        <f t="shared" si="0"/>
        <v>12000</v>
      </c>
      <c r="P47" s="2" t="s">
        <v>199</v>
      </c>
      <c r="Q47" s="2" t="s">
        <v>28</v>
      </c>
      <c r="R47" s="2">
        <f t="shared" si="3"/>
        <v>3000</v>
      </c>
      <c r="S47" s="2">
        <f t="shared" si="3"/>
        <v>0</v>
      </c>
      <c r="T47" s="2">
        <f t="shared" si="2"/>
        <v>3000</v>
      </c>
      <c r="U47" s="11">
        <v>32788</v>
      </c>
      <c r="V47" s="2"/>
    </row>
    <row r="48" spans="4:22">
      <c r="D48" s="2">
        <v>38</v>
      </c>
      <c r="E48" s="2" t="s">
        <v>2591</v>
      </c>
      <c r="F48" s="2" t="s">
        <v>2354</v>
      </c>
      <c r="G48" s="2" t="s">
        <v>28</v>
      </c>
      <c r="H48" s="2" t="s">
        <v>1025</v>
      </c>
      <c r="I48" s="2" t="s">
        <v>29</v>
      </c>
      <c r="J48" s="2" t="s">
        <v>1467</v>
      </c>
      <c r="K48" s="2">
        <v>5700</v>
      </c>
      <c r="L48" s="2">
        <v>1920</v>
      </c>
      <c r="M48" s="2">
        <v>0</v>
      </c>
      <c r="N48" s="2">
        <v>0</v>
      </c>
      <c r="O48" s="18">
        <f t="shared" si="0"/>
        <v>7620</v>
      </c>
      <c r="P48" s="2" t="s">
        <v>931</v>
      </c>
      <c r="Q48" s="2" t="s">
        <v>2036</v>
      </c>
      <c r="R48" s="2">
        <f t="shared" si="3"/>
        <v>1920</v>
      </c>
      <c r="S48" s="2">
        <f t="shared" si="3"/>
        <v>0</v>
      </c>
      <c r="T48" s="2">
        <f t="shared" si="2"/>
        <v>1920</v>
      </c>
      <c r="U48" s="11">
        <v>32804</v>
      </c>
      <c r="V48" s="2"/>
    </row>
    <row r="49" spans="4:22">
      <c r="D49" s="2">
        <v>39</v>
      </c>
      <c r="E49" s="2" t="s">
        <v>2592</v>
      </c>
      <c r="F49" s="2" t="s">
        <v>1877</v>
      </c>
      <c r="G49" s="2" t="s">
        <v>28</v>
      </c>
      <c r="H49" s="2" t="s">
        <v>1025</v>
      </c>
      <c r="I49" s="2" t="s">
        <v>29</v>
      </c>
      <c r="J49" s="2" t="s">
        <v>1039</v>
      </c>
      <c r="K49" s="2">
        <v>7500</v>
      </c>
      <c r="L49" s="2">
        <v>2500</v>
      </c>
      <c r="M49" s="2">
        <v>0</v>
      </c>
      <c r="N49" s="2">
        <v>0</v>
      </c>
      <c r="O49" s="18">
        <f t="shared" si="0"/>
        <v>10000</v>
      </c>
      <c r="P49" s="2" t="s">
        <v>931</v>
      </c>
      <c r="Q49" s="2" t="s">
        <v>1316</v>
      </c>
      <c r="R49" s="2">
        <f t="shared" si="3"/>
        <v>2500</v>
      </c>
      <c r="S49" s="2">
        <f t="shared" si="3"/>
        <v>0</v>
      </c>
      <c r="T49" s="2">
        <f t="shared" si="2"/>
        <v>2500</v>
      </c>
      <c r="U49" s="11">
        <v>32805</v>
      </c>
      <c r="V49" s="2"/>
    </row>
    <row r="50" spans="4:22">
      <c r="D50" s="2">
        <v>40</v>
      </c>
      <c r="E50" s="2" t="s">
        <v>2593</v>
      </c>
      <c r="F50" s="2" t="s">
        <v>142</v>
      </c>
      <c r="G50" s="2" t="s">
        <v>28</v>
      </c>
      <c r="H50" s="2" t="s">
        <v>2594</v>
      </c>
      <c r="I50" s="2" t="s">
        <v>29</v>
      </c>
      <c r="J50" s="2" t="s">
        <v>2594</v>
      </c>
      <c r="K50" s="2">
        <v>4500</v>
      </c>
      <c r="L50" s="2">
        <v>1500</v>
      </c>
      <c r="M50" s="2">
        <v>0</v>
      </c>
      <c r="N50" s="2">
        <v>0</v>
      </c>
      <c r="O50" s="18">
        <f t="shared" si="0"/>
        <v>6000</v>
      </c>
      <c r="P50" s="2" t="s">
        <v>86</v>
      </c>
      <c r="Q50" s="2" t="s">
        <v>2150</v>
      </c>
      <c r="R50" s="2">
        <f t="shared" si="3"/>
        <v>1500</v>
      </c>
      <c r="S50" s="2">
        <f t="shared" si="3"/>
        <v>0</v>
      </c>
      <c r="T50" s="2">
        <f t="shared" si="2"/>
        <v>1500</v>
      </c>
      <c r="U50" s="11">
        <v>32807</v>
      </c>
      <c r="V50" s="2"/>
    </row>
    <row r="51" spans="4:22">
      <c r="D51" s="2">
        <v>41</v>
      </c>
      <c r="E51" s="2" t="s">
        <v>2595</v>
      </c>
      <c r="F51" s="2" t="s">
        <v>89</v>
      </c>
      <c r="G51" s="2" t="s">
        <v>28</v>
      </c>
      <c r="H51" s="2" t="s">
        <v>1025</v>
      </c>
      <c r="I51" s="2" t="s">
        <v>29</v>
      </c>
      <c r="J51" s="2" t="s">
        <v>395</v>
      </c>
      <c r="K51" s="2">
        <v>6000</v>
      </c>
      <c r="L51" s="2">
        <v>2000</v>
      </c>
      <c r="M51" s="2">
        <v>0</v>
      </c>
      <c r="N51" s="2">
        <v>0</v>
      </c>
      <c r="O51" s="18">
        <f t="shared" si="0"/>
        <v>8000</v>
      </c>
      <c r="P51" s="2" t="s">
        <v>931</v>
      </c>
      <c r="Q51" s="2" t="s">
        <v>1856</v>
      </c>
      <c r="R51" s="2">
        <f t="shared" si="3"/>
        <v>2000</v>
      </c>
      <c r="S51" s="2">
        <f t="shared" si="3"/>
        <v>0</v>
      </c>
      <c r="T51" s="2">
        <f t="shared" si="2"/>
        <v>2000</v>
      </c>
      <c r="U51" s="11">
        <v>32830</v>
      </c>
      <c r="V51" s="2"/>
    </row>
    <row r="52" spans="4:22">
      <c r="D52" s="2">
        <v>42</v>
      </c>
      <c r="E52" s="2" t="s">
        <v>2596</v>
      </c>
      <c r="F52" s="2" t="s">
        <v>2597</v>
      </c>
      <c r="G52" s="2" t="s">
        <v>28</v>
      </c>
      <c r="H52" s="2" t="s">
        <v>1092</v>
      </c>
      <c r="I52" s="2" t="s">
        <v>29</v>
      </c>
      <c r="J52" s="2" t="s">
        <v>120</v>
      </c>
      <c r="K52" s="2">
        <v>9000</v>
      </c>
      <c r="L52" s="2">
        <v>3000</v>
      </c>
      <c r="M52" s="2">
        <v>0</v>
      </c>
      <c r="N52" s="2">
        <v>0</v>
      </c>
      <c r="O52" s="18">
        <f t="shared" si="0"/>
        <v>12000</v>
      </c>
      <c r="P52" s="2" t="s">
        <v>931</v>
      </c>
      <c r="Q52" s="2" t="s">
        <v>195</v>
      </c>
      <c r="R52" s="2">
        <f t="shared" si="3"/>
        <v>3000</v>
      </c>
      <c r="S52" s="2">
        <f t="shared" si="3"/>
        <v>0</v>
      </c>
      <c r="T52" s="2">
        <f t="shared" si="2"/>
        <v>3000</v>
      </c>
      <c r="U52" s="11">
        <v>32830</v>
      </c>
      <c r="V52" s="2"/>
    </row>
    <row r="53" spans="4:22">
      <c r="D53" s="2">
        <v>43</v>
      </c>
      <c r="E53" s="2" t="s">
        <v>2598</v>
      </c>
      <c r="F53" s="2" t="s">
        <v>2599</v>
      </c>
      <c r="G53" s="2" t="s">
        <v>28</v>
      </c>
      <c r="H53" s="2" t="s">
        <v>1025</v>
      </c>
      <c r="I53" s="2" t="s">
        <v>29</v>
      </c>
      <c r="J53" s="2" t="s">
        <v>1039</v>
      </c>
      <c r="K53" s="2">
        <v>11250</v>
      </c>
      <c r="L53" s="2">
        <v>3750</v>
      </c>
      <c r="M53" s="2">
        <v>0</v>
      </c>
      <c r="N53" s="2">
        <v>0</v>
      </c>
      <c r="O53" s="18">
        <f t="shared" si="0"/>
        <v>15000</v>
      </c>
      <c r="P53" s="2" t="s">
        <v>931</v>
      </c>
      <c r="Q53" s="2" t="s">
        <v>306</v>
      </c>
      <c r="R53" s="2">
        <f t="shared" si="3"/>
        <v>3750</v>
      </c>
      <c r="S53" s="2">
        <f t="shared" si="3"/>
        <v>0</v>
      </c>
      <c r="T53" s="2">
        <f t="shared" si="2"/>
        <v>3750</v>
      </c>
      <c r="U53" s="11">
        <v>32835</v>
      </c>
      <c r="V53" s="2"/>
    </row>
    <row r="54" spans="4:22">
      <c r="D54" s="2">
        <v>44</v>
      </c>
      <c r="E54" s="2" t="s">
        <v>2600</v>
      </c>
      <c r="F54" s="2" t="s">
        <v>2601</v>
      </c>
      <c r="G54" s="2" t="s">
        <v>28</v>
      </c>
      <c r="H54" s="2" t="s">
        <v>1068</v>
      </c>
      <c r="I54" s="2" t="s">
        <v>29</v>
      </c>
      <c r="J54" s="2" t="s">
        <v>1039</v>
      </c>
      <c r="K54" s="2">
        <v>15000</v>
      </c>
      <c r="L54" s="2">
        <v>5000</v>
      </c>
      <c r="M54" s="2">
        <v>0</v>
      </c>
      <c r="N54" s="2">
        <v>0</v>
      </c>
      <c r="O54" s="18">
        <f t="shared" si="0"/>
        <v>20000</v>
      </c>
      <c r="P54" s="2" t="s">
        <v>199</v>
      </c>
      <c r="Q54" s="2" t="s">
        <v>65</v>
      </c>
      <c r="R54" s="2">
        <f t="shared" si="3"/>
        <v>5000</v>
      </c>
      <c r="S54" s="2">
        <f t="shared" si="3"/>
        <v>0</v>
      </c>
      <c r="T54" s="2">
        <f t="shared" si="2"/>
        <v>5000</v>
      </c>
      <c r="U54" s="11">
        <v>32835</v>
      </c>
      <c r="V54" s="2"/>
    </row>
    <row r="55" spans="4:22">
      <c r="D55" s="2">
        <v>45</v>
      </c>
      <c r="E55" s="2" t="s">
        <v>2602</v>
      </c>
      <c r="F55" s="2" t="s">
        <v>2463</v>
      </c>
      <c r="G55" s="2" t="s">
        <v>28</v>
      </c>
      <c r="H55" s="2" t="s">
        <v>34</v>
      </c>
      <c r="I55" s="2" t="s">
        <v>29</v>
      </c>
      <c r="J55" s="2" t="s">
        <v>1961</v>
      </c>
      <c r="K55" s="2">
        <v>15000</v>
      </c>
      <c r="L55" s="2">
        <v>5000</v>
      </c>
      <c r="M55" s="2">
        <v>0</v>
      </c>
      <c r="N55" s="2">
        <v>0</v>
      </c>
      <c r="O55" s="18">
        <f t="shared" si="0"/>
        <v>20000</v>
      </c>
      <c r="P55" s="2" t="s">
        <v>2351</v>
      </c>
      <c r="Q55" s="2" t="s">
        <v>28</v>
      </c>
      <c r="R55" s="2">
        <f t="shared" si="3"/>
        <v>5000</v>
      </c>
      <c r="S55" s="2">
        <f t="shared" si="3"/>
        <v>0</v>
      </c>
      <c r="T55" s="2">
        <f t="shared" si="2"/>
        <v>5000</v>
      </c>
      <c r="U55" s="11">
        <v>32850</v>
      </c>
      <c r="V55" s="2"/>
    </row>
    <row r="56" spans="4:22">
      <c r="D56" s="2">
        <v>46</v>
      </c>
      <c r="E56" s="2" t="s">
        <v>2603</v>
      </c>
      <c r="F56" s="2" t="s">
        <v>2604</v>
      </c>
      <c r="G56" s="2" t="s">
        <v>28</v>
      </c>
      <c r="H56" s="2" t="s">
        <v>1092</v>
      </c>
      <c r="I56" s="2" t="s">
        <v>29</v>
      </c>
      <c r="J56" s="2" t="s">
        <v>1872</v>
      </c>
      <c r="K56" s="2">
        <v>7500</v>
      </c>
      <c r="L56" s="2">
        <v>2500</v>
      </c>
      <c r="M56" s="2">
        <v>0</v>
      </c>
      <c r="N56" s="2">
        <v>0</v>
      </c>
      <c r="O56" s="18">
        <f t="shared" si="0"/>
        <v>10000</v>
      </c>
      <c r="P56" s="2" t="s">
        <v>86</v>
      </c>
      <c r="Q56" s="2" t="s">
        <v>51</v>
      </c>
      <c r="R56" s="2">
        <f t="shared" si="3"/>
        <v>2500</v>
      </c>
      <c r="S56" s="2">
        <f t="shared" si="3"/>
        <v>0</v>
      </c>
      <c r="T56" s="2">
        <f t="shared" si="2"/>
        <v>2500</v>
      </c>
      <c r="U56" s="11">
        <v>32850</v>
      </c>
      <c r="V56" s="2"/>
    </row>
    <row r="57" spans="4:22">
      <c r="D57" s="2">
        <v>47</v>
      </c>
      <c r="E57" s="2" t="s">
        <v>2605</v>
      </c>
      <c r="F57" s="2" t="s">
        <v>89</v>
      </c>
      <c r="G57" s="2" t="s">
        <v>28</v>
      </c>
      <c r="H57" s="2" t="s">
        <v>1025</v>
      </c>
      <c r="I57" s="2" t="s">
        <v>29</v>
      </c>
      <c r="J57" s="2" t="s">
        <v>160</v>
      </c>
      <c r="K57" s="2">
        <v>6000</v>
      </c>
      <c r="L57" s="2">
        <v>2000</v>
      </c>
      <c r="M57" s="2">
        <v>0</v>
      </c>
      <c r="N57" s="2">
        <v>0</v>
      </c>
      <c r="O57" s="18">
        <f t="shared" si="0"/>
        <v>8000</v>
      </c>
      <c r="P57" s="2" t="s">
        <v>931</v>
      </c>
      <c r="Q57" s="2" t="s">
        <v>1856</v>
      </c>
      <c r="R57" s="2">
        <f t="shared" si="3"/>
        <v>2000</v>
      </c>
      <c r="S57" s="2">
        <f t="shared" si="3"/>
        <v>0</v>
      </c>
      <c r="T57" s="2">
        <f t="shared" si="2"/>
        <v>2000</v>
      </c>
      <c r="U57" s="11">
        <v>32850</v>
      </c>
      <c r="V57" s="2"/>
    </row>
    <row r="58" spans="4:22">
      <c r="D58" s="2">
        <v>48</v>
      </c>
      <c r="E58" s="2" t="s">
        <v>2606</v>
      </c>
      <c r="F58" s="2" t="s">
        <v>2544</v>
      </c>
      <c r="G58" s="2" t="s">
        <v>28</v>
      </c>
      <c r="H58" s="2" t="s">
        <v>34</v>
      </c>
      <c r="I58" s="2" t="s">
        <v>29</v>
      </c>
      <c r="J58" s="2" t="s">
        <v>1520</v>
      </c>
      <c r="K58" s="2">
        <v>5250</v>
      </c>
      <c r="L58" s="2">
        <v>1750</v>
      </c>
      <c r="M58" s="2">
        <v>0</v>
      </c>
      <c r="N58" s="2">
        <v>0</v>
      </c>
      <c r="O58" s="18">
        <f t="shared" si="0"/>
        <v>7000</v>
      </c>
      <c r="P58" s="2" t="s">
        <v>2083</v>
      </c>
      <c r="Q58" s="2" t="s">
        <v>2545</v>
      </c>
      <c r="R58" s="2">
        <f t="shared" si="3"/>
        <v>1750</v>
      </c>
      <c r="S58" s="2">
        <f t="shared" si="3"/>
        <v>0</v>
      </c>
      <c r="T58" s="2">
        <f t="shared" si="2"/>
        <v>1750</v>
      </c>
      <c r="U58" s="11">
        <v>32870</v>
      </c>
      <c r="V58" s="2"/>
    </row>
    <row r="59" spans="4:22">
      <c r="D59" s="2">
        <v>49</v>
      </c>
      <c r="E59" s="2" t="s">
        <v>2607</v>
      </c>
      <c r="F59" s="2" t="s">
        <v>274</v>
      </c>
      <c r="G59" s="2" t="s">
        <v>28</v>
      </c>
      <c r="H59" s="2" t="s">
        <v>34</v>
      </c>
      <c r="I59" s="2" t="s">
        <v>29</v>
      </c>
      <c r="J59" s="2" t="s">
        <v>1062</v>
      </c>
      <c r="K59" s="2">
        <v>7050</v>
      </c>
      <c r="L59" s="2">
        <v>2350</v>
      </c>
      <c r="M59" s="2">
        <v>0</v>
      </c>
      <c r="N59" s="2">
        <v>0</v>
      </c>
      <c r="O59" s="18">
        <f t="shared" si="0"/>
        <v>9400</v>
      </c>
      <c r="P59" s="2" t="s">
        <v>931</v>
      </c>
      <c r="Q59" s="2" t="s">
        <v>1437</v>
      </c>
      <c r="R59" s="2">
        <f t="shared" si="3"/>
        <v>2350</v>
      </c>
      <c r="S59" s="2">
        <f t="shared" si="3"/>
        <v>0</v>
      </c>
      <c r="T59" s="2">
        <f t="shared" si="2"/>
        <v>2350</v>
      </c>
      <c r="U59" s="11">
        <v>32870</v>
      </c>
      <c r="V59" s="2"/>
    </row>
    <row r="60" spans="4:22">
      <c r="D60" s="2">
        <v>50</v>
      </c>
      <c r="E60" s="2" t="s">
        <v>2608</v>
      </c>
      <c r="F60" s="2" t="s">
        <v>2609</v>
      </c>
      <c r="G60" s="2" t="s">
        <v>28</v>
      </c>
      <c r="H60" s="2" t="s">
        <v>34</v>
      </c>
      <c r="I60" s="2" t="s">
        <v>29</v>
      </c>
      <c r="J60" s="2" t="s">
        <v>160</v>
      </c>
      <c r="K60" s="2">
        <v>9000</v>
      </c>
      <c r="L60" s="2">
        <v>3000</v>
      </c>
      <c r="M60" s="2">
        <v>0</v>
      </c>
      <c r="N60" s="2">
        <v>0</v>
      </c>
      <c r="O60" s="18">
        <f t="shared" si="0"/>
        <v>12000</v>
      </c>
      <c r="P60" s="2" t="s">
        <v>86</v>
      </c>
      <c r="Q60" s="2" t="s">
        <v>2150</v>
      </c>
      <c r="R60" s="2">
        <f t="shared" si="3"/>
        <v>3000</v>
      </c>
      <c r="S60" s="2">
        <f t="shared" si="3"/>
        <v>0</v>
      </c>
      <c r="T60" s="2">
        <f t="shared" si="2"/>
        <v>3000</v>
      </c>
      <c r="U60" s="11">
        <v>32905</v>
      </c>
      <c r="V60" s="2"/>
    </row>
    <row r="61" spans="4:22">
      <c r="D61" s="2">
        <v>51</v>
      </c>
      <c r="E61" s="2" t="s">
        <v>2610</v>
      </c>
      <c r="F61" s="2" t="s">
        <v>2609</v>
      </c>
      <c r="G61" s="2" t="s">
        <v>28</v>
      </c>
      <c r="H61" s="2" t="s">
        <v>34</v>
      </c>
      <c r="I61" s="2" t="s">
        <v>29</v>
      </c>
      <c r="J61" s="2" t="s">
        <v>160</v>
      </c>
      <c r="K61" s="2">
        <v>9000</v>
      </c>
      <c r="L61" s="2">
        <v>3000</v>
      </c>
      <c r="M61" s="2">
        <v>0</v>
      </c>
      <c r="N61" s="2">
        <v>0</v>
      </c>
      <c r="O61" s="18">
        <f t="shared" si="0"/>
        <v>12000</v>
      </c>
      <c r="P61" s="2" t="s">
        <v>86</v>
      </c>
      <c r="Q61" s="2" t="s">
        <v>2150</v>
      </c>
      <c r="R61" s="2">
        <f t="shared" si="3"/>
        <v>3000</v>
      </c>
      <c r="S61" s="2">
        <f t="shared" si="3"/>
        <v>0</v>
      </c>
      <c r="T61" s="2">
        <f t="shared" si="2"/>
        <v>3000</v>
      </c>
      <c r="U61" s="11">
        <v>32905</v>
      </c>
      <c r="V61" s="2"/>
    </row>
    <row r="62" spans="4:22">
      <c r="D62" s="2">
        <v>52</v>
      </c>
      <c r="E62" s="2" t="s">
        <v>2611</v>
      </c>
      <c r="F62" s="2" t="s">
        <v>2609</v>
      </c>
      <c r="G62" s="2" t="s">
        <v>28</v>
      </c>
      <c r="H62" s="2" t="s">
        <v>34</v>
      </c>
      <c r="I62" s="2" t="s">
        <v>29</v>
      </c>
      <c r="J62" s="2" t="s">
        <v>160</v>
      </c>
      <c r="K62" s="2">
        <v>9000</v>
      </c>
      <c r="L62" s="2">
        <v>3000</v>
      </c>
      <c r="M62" s="2">
        <v>0</v>
      </c>
      <c r="N62" s="2">
        <v>0</v>
      </c>
      <c r="O62" s="18">
        <f t="shared" si="0"/>
        <v>12000</v>
      </c>
      <c r="P62" s="2" t="s">
        <v>86</v>
      </c>
      <c r="Q62" s="2" t="s">
        <v>2150</v>
      </c>
      <c r="R62" s="2">
        <f t="shared" si="3"/>
        <v>3000</v>
      </c>
      <c r="S62" s="2">
        <f t="shared" si="3"/>
        <v>0</v>
      </c>
      <c r="T62" s="2">
        <f t="shared" si="2"/>
        <v>3000</v>
      </c>
      <c r="U62" s="11">
        <v>32905</v>
      </c>
      <c r="V62" s="2"/>
    </row>
    <row r="63" spans="4:22">
      <c r="D63" s="2">
        <v>53</v>
      </c>
      <c r="E63" s="2" t="s">
        <v>2612</v>
      </c>
      <c r="F63" s="2" t="s">
        <v>2609</v>
      </c>
      <c r="G63" s="2" t="s">
        <v>28</v>
      </c>
      <c r="H63" s="2" t="s">
        <v>34</v>
      </c>
      <c r="I63" s="2" t="s">
        <v>29</v>
      </c>
      <c r="J63" s="2" t="s">
        <v>160</v>
      </c>
      <c r="K63" s="2">
        <v>9000</v>
      </c>
      <c r="L63" s="2">
        <v>3000</v>
      </c>
      <c r="M63" s="2">
        <v>0</v>
      </c>
      <c r="N63" s="2">
        <v>0</v>
      </c>
      <c r="O63" s="18">
        <f t="shared" si="0"/>
        <v>12000</v>
      </c>
      <c r="P63" s="2" t="s">
        <v>86</v>
      </c>
      <c r="Q63" s="2" t="s">
        <v>2150</v>
      </c>
      <c r="R63" s="2">
        <f t="shared" si="3"/>
        <v>3000</v>
      </c>
      <c r="S63" s="2">
        <f t="shared" si="3"/>
        <v>0</v>
      </c>
      <c r="T63" s="2">
        <f t="shared" si="2"/>
        <v>3000</v>
      </c>
      <c r="U63" s="11">
        <v>32905</v>
      </c>
      <c r="V63" s="2"/>
    </row>
    <row r="64" spans="4:22">
      <c r="D64" s="2">
        <v>54</v>
      </c>
      <c r="E64" s="2" t="s">
        <v>2613</v>
      </c>
      <c r="F64" s="2" t="s">
        <v>2614</v>
      </c>
      <c r="G64" s="2" t="s">
        <v>28</v>
      </c>
      <c r="H64" s="2" t="s">
        <v>1092</v>
      </c>
      <c r="I64" s="2" t="s">
        <v>39</v>
      </c>
      <c r="J64" s="2" t="s">
        <v>45</v>
      </c>
      <c r="K64" s="2">
        <v>7500</v>
      </c>
      <c r="L64" s="2">
        <v>2500</v>
      </c>
      <c r="M64" s="2">
        <v>0</v>
      </c>
      <c r="N64" s="2">
        <v>0</v>
      </c>
      <c r="O64" s="18">
        <f t="shared" si="0"/>
        <v>10000</v>
      </c>
      <c r="P64" s="2" t="s">
        <v>1036</v>
      </c>
      <c r="Q64" s="2" t="s">
        <v>51</v>
      </c>
      <c r="R64" s="2">
        <f t="shared" si="3"/>
        <v>2500</v>
      </c>
      <c r="S64" s="2">
        <f t="shared" si="3"/>
        <v>0</v>
      </c>
      <c r="T64" s="2">
        <f t="shared" si="2"/>
        <v>2500</v>
      </c>
      <c r="U64" s="11">
        <v>32905</v>
      </c>
      <c r="V64" s="2"/>
    </row>
    <row r="65" spans="4:22">
      <c r="D65" s="2">
        <v>55</v>
      </c>
      <c r="E65" s="2" t="s">
        <v>2615</v>
      </c>
      <c r="F65" s="2" t="s">
        <v>2311</v>
      </c>
      <c r="G65" s="2" t="s">
        <v>28</v>
      </c>
      <c r="H65" s="2" t="s">
        <v>1092</v>
      </c>
      <c r="I65" s="2" t="s">
        <v>29</v>
      </c>
      <c r="J65" s="2" t="s">
        <v>1627</v>
      </c>
      <c r="K65" s="2">
        <v>7500</v>
      </c>
      <c r="L65" s="2">
        <v>2500</v>
      </c>
      <c r="M65" s="2">
        <v>0</v>
      </c>
      <c r="N65" s="2">
        <v>0</v>
      </c>
      <c r="O65" s="18">
        <f t="shared" si="0"/>
        <v>10000</v>
      </c>
      <c r="P65" s="2" t="s">
        <v>1036</v>
      </c>
      <c r="Q65" s="2" t="s">
        <v>51</v>
      </c>
      <c r="R65" s="2">
        <f t="shared" si="3"/>
        <v>2500</v>
      </c>
      <c r="S65" s="2">
        <f t="shared" si="3"/>
        <v>0</v>
      </c>
      <c r="T65" s="2">
        <f t="shared" si="2"/>
        <v>2500</v>
      </c>
      <c r="U65" s="11">
        <v>32905</v>
      </c>
      <c r="V65" s="2"/>
    </row>
    <row r="66" spans="4:22">
      <c r="D66" s="2">
        <v>56</v>
      </c>
      <c r="E66" s="2" t="s">
        <v>2616</v>
      </c>
      <c r="F66" s="2" t="s">
        <v>2617</v>
      </c>
      <c r="G66" s="2" t="s">
        <v>28</v>
      </c>
      <c r="H66" s="2" t="s">
        <v>1092</v>
      </c>
      <c r="I66" s="2" t="s">
        <v>29</v>
      </c>
      <c r="J66" s="2" t="s">
        <v>1627</v>
      </c>
      <c r="K66" s="2">
        <v>10500</v>
      </c>
      <c r="L66" s="2">
        <v>3500</v>
      </c>
      <c r="M66" s="2">
        <v>0</v>
      </c>
      <c r="N66" s="2">
        <v>0</v>
      </c>
      <c r="O66" s="18">
        <f t="shared" si="0"/>
        <v>14000</v>
      </c>
      <c r="P66" s="2" t="s">
        <v>30</v>
      </c>
      <c r="Q66" s="2" t="s">
        <v>51</v>
      </c>
      <c r="R66" s="2">
        <f t="shared" si="3"/>
        <v>3500</v>
      </c>
      <c r="S66" s="2">
        <f t="shared" si="3"/>
        <v>0</v>
      </c>
      <c r="T66" s="2">
        <f t="shared" si="2"/>
        <v>3500</v>
      </c>
      <c r="U66" s="11">
        <v>32905</v>
      </c>
      <c r="V66" s="2"/>
    </row>
    <row r="67" spans="4:22">
      <c r="D67" s="2">
        <v>57</v>
      </c>
      <c r="E67" s="2" t="s">
        <v>2618</v>
      </c>
      <c r="F67" s="2" t="s">
        <v>2544</v>
      </c>
      <c r="G67" s="2" t="s">
        <v>28</v>
      </c>
      <c r="H67" s="2" t="s">
        <v>1025</v>
      </c>
      <c r="I67" s="2" t="s">
        <v>39</v>
      </c>
      <c r="J67" s="2" t="s">
        <v>1520</v>
      </c>
      <c r="K67" s="2">
        <v>5250</v>
      </c>
      <c r="L67" s="2">
        <v>1750</v>
      </c>
      <c r="M67" s="2">
        <v>0</v>
      </c>
      <c r="N67" s="2">
        <v>0</v>
      </c>
      <c r="O67" s="18">
        <f t="shared" si="0"/>
        <v>7000</v>
      </c>
      <c r="P67" s="2" t="s">
        <v>2083</v>
      </c>
      <c r="Q67" s="2" t="s">
        <v>2545</v>
      </c>
      <c r="R67" s="2">
        <f t="shared" si="3"/>
        <v>1750</v>
      </c>
      <c r="S67" s="2">
        <f t="shared" si="3"/>
        <v>0</v>
      </c>
      <c r="T67" s="2">
        <f t="shared" si="2"/>
        <v>1750</v>
      </c>
      <c r="U67" s="11">
        <v>32905</v>
      </c>
      <c r="V67" s="2"/>
    </row>
    <row r="68" spans="4:22">
      <c r="D68" s="2">
        <v>58</v>
      </c>
      <c r="E68" s="2" t="s">
        <v>2619</v>
      </c>
      <c r="F68" s="2" t="s">
        <v>2620</v>
      </c>
      <c r="G68" s="2" t="s">
        <v>28</v>
      </c>
      <c r="H68" s="2" t="s">
        <v>34</v>
      </c>
      <c r="I68" s="2" t="s">
        <v>29</v>
      </c>
      <c r="J68" s="2" t="s">
        <v>1520</v>
      </c>
      <c r="K68" s="2">
        <v>6000</v>
      </c>
      <c r="L68" s="2">
        <v>2000</v>
      </c>
      <c r="M68" s="2">
        <v>0</v>
      </c>
      <c r="N68" s="2">
        <v>0</v>
      </c>
      <c r="O68" s="18">
        <f t="shared" si="0"/>
        <v>8000</v>
      </c>
      <c r="P68" s="2" t="s">
        <v>86</v>
      </c>
      <c r="Q68" s="2" t="s">
        <v>2358</v>
      </c>
      <c r="R68" s="2">
        <f t="shared" si="3"/>
        <v>2000</v>
      </c>
      <c r="S68" s="2">
        <f t="shared" si="3"/>
        <v>0</v>
      </c>
      <c r="T68" s="2">
        <f t="shared" si="2"/>
        <v>2000</v>
      </c>
      <c r="U68" s="11">
        <v>32905</v>
      </c>
      <c r="V68" s="2"/>
    </row>
    <row r="69" spans="4:22">
      <c r="D69" s="2">
        <v>59</v>
      </c>
      <c r="E69" s="2" t="s">
        <v>2621</v>
      </c>
      <c r="F69" s="2" t="s">
        <v>2266</v>
      </c>
      <c r="G69" s="2" t="s">
        <v>28</v>
      </c>
      <c r="H69" s="2" t="s">
        <v>34</v>
      </c>
      <c r="I69" s="2" t="s">
        <v>29</v>
      </c>
      <c r="J69" s="2" t="s">
        <v>2622</v>
      </c>
      <c r="K69" s="2">
        <v>7500</v>
      </c>
      <c r="L69" s="2">
        <v>2500</v>
      </c>
      <c r="M69" s="2">
        <v>0</v>
      </c>
      <c r="N69" s="2">
        <v>0</v>
      </c>
      <c r="O69" s="18">
        <f t="shared" si="0"/>
        <v>10000</v>
      </c>
      <c r="P69" s="2" t="s">
        <v>86</v>
      </c>
      <c r="Q69" s="2" t="s">
        <v>796</v>
      </c>
      <c r="R69" s="2">
        <f t="shared" si="3"/>
        <v>2500</v>
      </c>
      <c r="S69" s="2">
        <f t="shared" si="3"/>
        <v>0</v>
      </c>
      <c r="T69" s="2">
        <f t="shared" si="2"/>
        <v>2500</v>
      </c>
      <c r="U69" s="11">
        <v>32905</v>
      </c>
      <c r="V69" s="2"/>
    </row>
    <row r="70" spans="4:22">
      <c r="D70" s="2">
        <v>60</v>
      </c>
      <c r="E70" s="2" t="s">
        <v>2623</v>
      </c>
      <c r="F70" s="2" t="s">
        <v>2624</v>
      </c>
      <c r="G70" s="2" t="s">
        <v>28</v>
      </c>
      <c r="H70" s="2" t="s">
        <v>1648</v>
      </c>
      <c r="I70" s="2" t="s">
        <v>29</v>
      </c>
      <c r="J70" s="2" t="s">
        <v>2625</v>
      </c>
      <c r="K70" s="2">
        <v>37500</v>
      </c>
      <c r="L70" s="2">
        <v>12500</v>
      </c>
      <c r="M70" s="2">
        <v>0</v>
      </c>
      <c r="N70" s="2">
        <v>0</v>
      </c>
      <c r="O70" s="18">
        <f t="shared" si="0"/>
        <v>50000</v>
      </c>
      <c r="P70" s="2" t="s">
        <v>383</v>
      </c>
      <c r="Q70" s="2" t="s">
        <v>384</v>
      </c>
      <c r="R70" s="2">
        <f t="shared" si="3"/>
        <v>12500</v>
      </c>
      <c r="S70" s="2">
        <f t="shared" si="3"/>
        <v>0</v>
      </c>
      <c r="T70" s="2">
        <f t="shared" si="2"/>
        <v>12500</v>
      </c>
      <c r="U70" s="11">
        <v>32923</v>
      </c>
      <c r="V70" s="2"/>
    </row>
    <row r="71" spans="4:22">
      <c r="D71" s="2">
        <v>61</v>
      </c>
      <c r="E71" s="2" t="s">
        <v>2626</v>
      </c>
      <c r="F71" s="2" t="s">
        <v>2627</v>
      </c>
      <c r="G71" s="2" t="s">
        <v>28</v>
      </c>
      <c r="H71" s="2" t="s">
        <v>240</v>
      </c>
      <c r="I71" s="2" t="s">
        <v>29</v>
      </c>
      <c r="J71" s="2" t="s">
        <v>599</v>
      </c>
      <c r="K71" s="2">
        <v>9000</v>
      </c>
      <c r="L71" s="2">
        <v>3000</v>
      </c>
      <c r="M71" s="2">
        <v>0</v>
      </c>
      <c r="N71" s="2">
        <v>0</v>
      </c>
      <c r="O71" s="18">
        <f t="shared" si="0"/>
        <v>12000</v>
      </c>
      <c r="P71" s="2" t="s">
        <v>931</v>
      </c>
      <c r="Q71" s="2" t="s">
        <v>2628</v>
      </c>
      <c r="R71" s="2">
        <f t="shared" si="3"/>
        <v>3000</v>
      </c>
      <c r="S71" s="2">
        <f t="shared" si="3"/>
        <v>0</v>
      </c>
      <c r="T71" s="2">
        <f t="shared" si="2"/>
        <v>3000</v>
      </c>
      <c r="U71" s="11">
        <v>32923</v>
      </c>
      <c r="V71" s="2"/>
    </row>
    <row r="72" spans="4:22">
      <c r="D72" s="2">
        <v>62</v>
      </c>
      <c r="E72" s="2" t="s">
        <v>2629</v>
      </c>
      <c r="F72" s="2" t="s">
        <v>1349</v>
      </c>
      <c r="G72" s="2" t="s">
        <v>28</v>
      </c>
      <c r="H72" s="2" t="s">
        <v>34</v>
      </c>
      <c r="I72" s="2" t="s">
        <v>29</v>
      </c>
      <c r="J72" s="2" t="s">
        <v>120</v>
      </c>
      <c r="K72" s="2">
        <v>9000</v>
      </c>
      <c r="L72" s="2">
        <v>3000</v>
      </c>
      <c r="M72" s="2">
        <v>0</v>
      </c>
      <c r="N72" s="2">
        <v>0</v>
      </c>
      <c r="O72" s="18">
        <f t="shared" si="0"/>
        <v>12000</v>
      </c>
      <c r="P72" s="2" t="s">
        <v>86</v>
      </c>
      <c r="Q72" s="2" t="s">
        <v>302</v>
      </c>
      <c r="R72" s="2">
        <f t="shared" si="3"/>
        <v>3000</v>
      </c>
      <c r="S72" s="2">
        <f t="shared" si="3"/>
        <v>0</v>
      </c>
      <c r="T72" s="2">
        <f t="shared" si="2"/>
        <v>3000</v>
      </c>
      <c r="U72" s="11">
        <v>32923</v>
      </c>
      <c r="V72" s="2"/>
    </row>
    <row r="73" spans="4:22">
      <c r="D73" s="2">
        <v>63</v>
      </c>
      <c r="E73" s="2" t="s">
        <v>2630</v>
      </c>
      <c r="F73" s="2" t="s">
        <v>2631</v>
      </c>
      <c r="G73" s="2" t="s">
        <v>28</v>
      </c>
      <c r="H73" s="2" t="s">
        <v>166</v>
      </c>
      <c r="I73" s="2" t="s">
        <v>29</v>
      </c>
      <c r="J73" s="2" t="s">
        <v>2632</v>
      </c>
      <c r="K73" s="2">
        <v>9000</v>
      </c>
      <c r="L73" s="2">
        <v>3000</v>
      </c>
      <c r="M73" s="2">
        <v>0</v>
      </c>
      <c r="N73" s="2">
        <v>0</v>
      </c>
      <c r="O73" s="18">
        <f t="shared" si="0"/>
        <v>12000</v>
      </c>
      <c r="P73" s="2" t="s">
        <v>86</v>
      </c>
      <c r="Q73" s="2" t="s">
        <v>365</v>
      </c>
      <c r="R73" s="2">
        <f t="shared" si="3"/>
        <v>3000</v>
      </c>
      <c r="S73" s="2">
        <f t="shared" si="3"/>
        <v>0</v>
      </c>
      <c r="T73" s="2">
        <f t="shared" si="2"/>
        <v>3000</v>
      </c>
      <c r="U73" s="11">
        <v>32923</v>
      </c>
      <c r="V73" s="2"/>
    </row>
    <row r="74" spans="4:22">
      <c r="D74" s="2">
        <v>64</v>
      </c>
      <c r="E74" s="2" t="s">
        <v>2633</v>
      </c>
      <c r="F74" s="2" t="s">
        <v>142</v>
      </c>
      <c r="G74" s="2" t="s">
        <v>28</v>
      </c>
      <c r="H74" s="2" t="s">
        <v>166</v>
      </c>
      <c r="I74" s="2" t="s">
        <v>29</v>
      </c>
      <c r="J74" s="2" t="s">
        <v>45</v>
      </c>
      <c r="K74" s="2">
        <v>9000</v>
      </c>
      <c r="L74" s="2">
        <v>3000</v>
      </c>
      <c r="M74" s="2">
        <v>0</v>
      </c>
      <c r="N74" s="2">
        <v>0</v>
      </c>
      <c r="O74" s="18">
        <f t="shared" si="0"/>
        <v>12000</v>
      </c>
      <c r="P74" s="2" t="s">
        <v>86</v>
      </c>
      <c r="Q74" s="2" t="s">
        <v>2150</v>
      </c>
      <c r="R74" s="2">
        <f t="shared" si="3"/>
        <v>3000</v>
      </c>
      <c r="S74" s="2">
        <f t="shared" si="3"/>
        <v>0</v>
      </c>
      <c r="T74" s="2">
        <f t="shared" si="2"/>
        <v>3000</v>
      </c>
      <c r="U74" s="11">
        <v>32923</v>
      </c>
      <c r="V74" s="2"/>
    </row>
    <row r="75" spans="4:22">
      <c r="D75" s="2">
        <v>65</v>
      </c>
      <c r="E75" s="2" t="s">
        <v>2634</v>
      </c>
      <c r="F75" s="2" t="s">
        <v>2635</v>
      </c>
      <c r="G75" s="2" t="s">
        <v>28</v>
      </c>
      <c r="H75" s="2" t="s">
        <v>1092</v>
      </c>
      <c r="I75" s="2" t="s">
        <v>29</v>
      </c>
      <c r="J75" s="2" t="s">
        <v>2525</v>
      </c>
      <c r="K75" s="2">
        <v>6150</v>
      </c>
      <c r="L75" s="2">
        <v>2050</v>
      </c>
      <c r="M75" s="2">
        <v>0</v>
      </c>
      <c r="N75" s="2">
        <v>0</v>
      </c>
      <c r="O75" s="18">
        <f t="shared" si="0"/>
        <v>8200</v>
      </c>
      <c r="P75" s="2" t="s">
        <v>906</v>
      </c>
      <c r="Q75" s="2" t="s">
        <v>2636</v>
      </c>
      <c r="R75" s="2">
        <f t="shared" si="3"/>
        <v>2050</v>
      </c>
      <c r="S75" s="2">
        <f t="shared" si="3"/>
        <v>0</v>
      </c>
      <c r="T75" s="2">
        <f t="shared" si="2"/>
        <v>2050</v>
      </c>
      <c r="U75" s="11">
        <v>32923</v>
      </c>
      <c r="V75" s="2"/>
    </row>
    <row r="76" spans="4:22">
      <c r="D76" s="2">
        <v>66</v>
      </c>
      <c r="E76" s="2" t="s">
        <v>2637</v>
      </c>
      <c r="F76" s="2" t="s">
        <v>142</v>
      </c>
      <c r="G76" s="2" t="s">
        <v>28</v>
      </c>
      <c r="H76" s="2" t="s">
        <v>34</v>
      </c>
      <c r="I76" s="2" t="s">
        <v>29</v>
      </c>
      <c r="J76" s="2" t="s">
        <v>2286</v>
      </c>
      <c r="K76" s="2">
        <v>6000</v>
      </c>
      <c r="L76" s="2">
        <v>2000</v>
      </c>
      <c r="M76" s="2">
        <v>0</v>
      </c>
      <c r="N76" s="2">
        <v>0</v>
      </c>
      <c r="O76" s="18">
        <f t="shared" si="0"/>
        <v>8000</v>
      </c>
      <c r="P76" s="2" t="s">
        <v>86</v>
      </c>
      <c r="Q76" s="2" t="s">
        <v>2150</v>
      </c>
      <c r="R76" s="2">
        <f t="shared" si="3"/>
        <v>2000</v>
      </c>
      <c r="S76" s="2">
        <f t="shared" si="3"/>
        <v>0</v>
      </c>
      <c r="T76" s="2">
        <f t="shared" si="2"/>
        <v>2000</v>
      </c>
      <c r="U76" s="11">
        <v>32923</v>
      </c>
      <c r="V76" s="2"/>
    </row>
    <row r="77" spans="4:22">
      <c r="D77" s="2">
        <v>67</v>
      </c>
      <c r="E77" s="2" t="s">
        <v>2638</v>
      </c>
      <c r="F77" s="2" t="s">
        <v>2624</v>
      </c>
      <c r="G77" s="2" t="s">
        <v>28</v>
      </c>
      <c r="H77" s="2" t="s">
        <v>34</v>
      </c>
      <c r="I77" s="2" t="s">
        <v>29</v>
      </c>
      <c r="J77" s="2" t="s">
        <v>2639</v>
      </c>
      <c r="K77" s="2">
        <v>12000</v>
      </c>
      <c r="L77" s="2">
        <v>4000</v>
      </c>
      <c r="M77" s="2">
        <v>0</v>
      </c>
      <c r="N77" s="2">
        <v>0</v>
      </c>
      <c r="O77" s="18">
        <f t="shared" si="0"/>
        <v>16000</v>
      </c>
      <c r="P77" s="2" t="s">
        <v>1036</v>
      </c>
      <c r="Q77" s="2" t="s">
        <v>2640</v>
      </c>
      <c r="R77" s="2">
        <f t="shared" si="3"/>
        <v>4000</v>
      </c>
      <c r="S77" s="2">
        <f t="shared" si="3"/>
        <v>0</v>
      </c>
      <c r="T77" s="2">
        <f t="shared" si="2"/>
        <v>4000</v>
      </c>
      <c r="U77" s="11">
        <v>32935</v>
      </c>
      <c r="V77" s="2"/>
    </row>
    <row r="78" spans="4:22">
      <c r="D78" s="2">
        <v>68</v>
      </c>
      <c r="E78" s="2" t="s">
        <v>2641</v>
      </c>
      <c r="F78" s="2" t="s">
        <v>2642</v>
      </c>
      <c r="G78" s="2" t="s">
        <v>28</v>
      </c>
      <c r="H78" s="2" t="s">
        <v>1025</v>
      </c>
      <c r="I78" s="2" t="s">
        <v>39</v>
      </c>
      <c r="J78" s="2" t="s">
        <v>54</v>
      </c>
      <c r="K78" s="2">
        <v>9000</v>
      </c>
      <c r="L78" s="2">
        <v>3000</v>
      </c>
      <c r="M78" s="2">
        <v>0</v>
      </c>
      <c r="N78" s="2">
        <v>0</v>
      </c>
      <c r="O78" s="18">
        <f t="shared" si="0"/>
        <v>12000</v>
      </c>
      <c r="P78" s="2" t="s">
        <v>1036</v>
      </c>
      <c r="Q78" s="2" t="s">
        <v>51</v>
      </c>
      <c r="R78" s="2">
        <f t="shared" si="3"/>
        <v>3000</v>
      </c>
      <c r="S78" s="2">
        <f t="shared" si="3"/>
        <v>0</v>
      </c>
      <c r="T78" s="2">
        <f t="shared" si="2"/>
        <v>3000</v>
      </c>
      <c r="U78" s="11">
        <v>32940</v>
      </c>
      <c r="V78" s="2"/>
    </row>
    <row r="79" spans="4:22">
      <c r="D79" s="2">
        <v>69</v>
      </c>
      <c r="E79" s="2" t="s">
        <v>2643</v>
      </c>
      <c r="F79" s="2" t="s">
        <v>142</v>
      </c>
      <c r="G79" s="2" t="s">
        <v>28</v>
      </c>
      <c r="H79" s="2" t="s">
        <v>166</v>
      </c>
      <c r="I79" s="2" t="s">
        <v>29</v>
      </c>
      <c r="J79" s="2" t="s">
        <v>2644</v>
      </c>
      <c r="K79" s="2">
        <v>15000</v>
      </c>
      <c r="L79" s="2">
        <v>5000</v>
      </c>
      <c r="M79" s="2">
        <v>0</v>
      </c>
      <c r="N79" s="2">
        <v>0</v>
      </c>
      <c r="O79" s="18">
        <f t="shared" si="0"/>
        <v>20000</v>
      </c>
      <c r="P79" s="2" t="s">
        <v>104</v>
      </c>
      <c r="Q79" s="2" t="s">
        <v>2150</v>
      </c>
      <c r="R79" s="2">
        <f t="shared" si="3"/>
        <v>5000</v>
      </c>
      <c r="S79" s="2">
        <f t="shared" si="3"/>
        <v>0</v>
      </c>
      <c r="T79" s="2">
        <f t="shared" si="2"/>
        <v>5000</v>
      </c>
      <c r="U79" s="11">
        <v>32940</v>
      </c>
      <c r="V79" s="2"/>
    </row>
    <row r="80" spans="4:22">
      <c r="D80" s="2">
        <v>70</v>
      </c>
      <c r="E80" s="2" t="s">
        <v>2645</v>
      </c>
      <c r="F80" s="2" t="s">
        <v>2646</v>
      </c>
      <c r="G80" s="2" t="s">
        <v>28</v>
      </c>
      <c r="H80" s="2" t="s">
        <v>1102</v>
      </c>
      <c r="I80" s="2" t="s">
        <v>29</v>
      </c>
      <c r="J80" s="2" t="s">
        <v>2647</v>
      </c>
      <c r="K80" s="2">
        <v>8250</v>
      </c>
      <c r="L80" s="2">
        <v>2750</v>
      </c>
      <c r="M80" s="2">
        <v>0</v>
      </c>
      <c r="N80" s="2">
        <v>0</v>
      </c>
      <c r="O80" s="18">
        <f t="shared" si="0"/>
        <v>11000</v>
      </c>
      <c r="P80" s="2" t="s">
        <v>104</v>
      </c>
      <c r="Q80" s="2" t="s">
        <v>384</v>
      </c>
      <c r="R80" s="2">
        <f t="shared" si="3"/>
        <v>2750</v>
      </c>
      <c r="S80" s="2">
        <f t="shared" si="3"/>
        <v>0</v>
      </c>
      <c r="T80" s="2">
        <f t="shared" si="2"/>
        <v>2750</v>
      </c>
      <c r="U80" s="11">
        <v>32944</v>
      </c>
      <c r="V80" s="2"/>
    </row>
    <row r="81" spans="4:22">
      <c r="D81" s="2">
        <v>71</v>
      </c>
      <c r="E81" s="2" t="s">
        <v>2648</v>
      </c>
      <c r="F81" s="2" t="s">
        <v>2649</v>
      </c>
      <c r="G81" s="2" t="s">
        <v>28</v>
      </c>
      <c r="H81" s="2" t="s">
        <v>1025</v>
      </c>
      <c r="I81" s="2" t="s">
        <v>29</v>
      </c>
      <c r="J81" s="2" t="s">
        <v>1039</v>
      </c>
      <c r="K81" s="2">
        <v>9000</v>
      </c>
      <c r="L81" s="2">
        <v>3000</v>
      </c>
      <c r="M81" s="2">
        <v>0</v>
      </c>
      <c r="N81" s="2">
        <v>0</v>
      </c>
      <c r="O81" s="18">
        <f t="shared" si="0"/>
        <v>12000</v>
      </c>
      <c r="P81" s="2" t="s">
        <v>1036</v>
      </c>
      <c r="Q81" s="2" t="s">
        <v>1153</v>
      </c>
      <c r="R81" s="2">
        <f t="shared" si="3"/>
        <v>3000</v>
      </c>
      <c r="S81" s="2">
        <f t="shared" si="3"/>
        <v>0</v>
      </c>
      <c r="T81" s="2">
        <f t="shared" si="2"/>
        <v>3000</v>
      </c>
      <c r="U81" s="11">
        <v>32947</v>
      </c>
      <c r="V81" s="2"/>
    </row>
    <row r="82" spans="4:22">
      <c r="D82" s="2">
        <v>72</v>
      </c>
      <c r="E82" s="2" t="s">
        <v>2650</v>
      </c>
      <c r="F82" s="2" t="s">
        <v>2651</v>
      </c>
      <c r="G82" s="2" t="s">
        <v>28</v>
      </c>
      <c r="H82" s="2" t="s">
        <v>34</v>
      </c>
      <c r="I82" s="2" t="s">
        <v>29</v>
      </c>
      <c r="J82" s="2" t="s">
        <v>211</v>
      </c>
      <c r="K82" s="2">
        <v>7875</v>
      </c>
      <c r="L82" s="2">
        <v>2625</v>
      </c>
      <c r="M82" s="2">
        <v>0</v>
      </c>
      <c r="N82" s="2">
        <v>0</v>
      </c>
      <c r="O82" s="18">
        <f t="shared" si="0"/>
        <v>10500</v>
      </c>
      <c r="P82" s="2" t="s">
        <v>1036</v>
      </c>
      <c r="Q82" s="2" t="s">
        <v>161</v>
      </c>
      <c r="R82" s="2">
        <f t="shared" si="3"/>
        <v>2625</v>
      </c>
      <c r="S82" s="2">
        <f t="shared" si="3"/>
        <v>0</v>
      </c>
      <c r="T82" s="2">
        <f t="shared" si="2"/>
        <v>2625</v>
      </c>
      <c r="U82" s="11">
        <v>32947</v>
      </c>
      <c r="V82" s="2"/>
    </row>
    <row r="83" spans="4:22">
      <c r="D83" s="2">
        <v>73</v>
      </c>
      <c r="E83" s="2" t="s">
        <v>2652</v>
      </c>
      <c r="F83" s="2" t="s">
        <v>2653</v>
      </c>
      <c r="G83" s="2" t="s">
        <v>28</v>
      </c>
      <c r="H83" s="2" t="s">
        <v>240</v>
      </c>
      <c r="I83" s="2" t="s">
        <v>29</v>
      </c>
      <c r="J83" s="2" t="s">
        <v>2076</v>
      </c>
      <c r="K83" s="2">
        <v>7500</v>
      </c>
      <c r="L83" s="2">
        <v>2500</v>
      </c>
      <c r="M83" s="2">
        <v>0</v>
      </c>
      <c r="N83" s="2">
        <v>0</v>
      </c>
      <c r="O83" s="18">
        <f t="shared" si="0"/>
        <v>10000</v>
      </c>
      <c r="P83" s="2" t="s">
        <v>931</v>
      </c>
      <c r="Q83" s="2" t="s">
        <v>365</v>
      </c>
      <c r="R83" s="2">
        <f t="shared" si="3"/>
        <v>2500</v>
      </c>
      <c r="S83" s="2">
        <f t="shared" si="3"/>
        <v>0</v>
      </c>
      <c r="T83" s="2">
        <f t="shared" si="2"/>
        <v>2500</v>
      </c>
      <c r="U83" s="11">
        <v>32954</v>
      </c>
      <c r="V83" s="2"/>
    </row>
    <row r="84" spans="4:22">
      <c r="D84" s="2">
        <v>74</v>
      </c>
      <c r="E84" s="2" t="s">
        <v>2654</v>
      </c>
      <c r="F84" s="2" t="s">
        <v>2655</v>
      </c>
      <c r="G84" s="2" t="s">
        <v>28</v>
      </c>
      <c r="H84" s="2" t="s">
        <v>1092</v>
      </c>
      <c r="I84" s="2" t="s">
        <v>29</v>
      </c>
      <c r="J84" s="2" t="s">
        <v>160</v>
      </c>
      <c r="K84" s="2">
        <v>9000</v>
      </c>
      <c r="L84" s="2">
        <v>3000</v>
      </c>
      <c r="M84" s="2">
        <v>0</v>
      </c>
      <c r="N84" s="2">
        <v>0</v>
      </c>
      <c r="O84" s="18">
        <f t="shared" si="0"/>
        <v>12000</v>
      </c>
      <c r="P84" s="2" t="s">
        <v>906</v>
      </c>
      <c r="Q84" s="2" t="s">
        <v>2656</v>
      </c>
      <c r="R84" s="2">
        <f t="shared" si="3"/>
        <v>3000</v>
      </c>
      <c r="S84" s="2">
        <f t="shared" si="3"/>
        <v>0</v>
      </c>
      <c r="T84" s="2">
        <f t="shared" si="2"/>
        <v>3000</v>
      </c>
      <c r="U84" s="11">
        <v>32954</v>
      </c>
      <c r="V84" s="2"/>
    </row>
    <row r="85" spans="4:22">
      <c r="D85" s="2">
        <v>75</v>
      </c>
      <c r="E85" s="2" t="s">
        <v>1354</v>
      </c>
      <c r="F85" s="2" t="s">
        <v>2657</v>
      </c>
      <c r="G85" s="2" t="s">
        <v>28</v>
      </c>
      <c r="H85" s="2" t="s">
        <v>34</v>
      </c>
      <c r="I85" s="2" t="s">
        <v>29</v>
      </c>
      <c r="J85" s="2" t="s">
        <v>1784</v>
      </c>
      <c r="K85" s="2">
        <v>15000</v>
      </c>
      <c r="L85" s="2">
        <v>5000</v>
      </c>
      <c r="M85" s="2">
        <v>0</v>
      </c>
      <c r="N85" s="2">
        <v>0</v>
      </c>
      <c r="O85" s="18">
        <f t="shared" si="0"/>
        <v>20000</v>
      </c>
      <c r="P85" s="2" t="s">
        <v>86</v>
      </c>
      <c r="Q85" s="2" t="s">
        <v>418</v>
      </c>
      <c r="R85" s="2">
        <f t="shared" si="3"/>
        <v>5000</v>
      </c>
      <c r="S85" s="2">
        <f t="shared" si="3"/>
        <v>0</v>
      </c>
      <c r="T85" s="2">
        <f t="shared" si="2"/>
        <v>5000</v>
      </c>
      <c r="U85" s="11">
        <v>32954</v>
      </c>
      <c r="V85" s="2"/>
    </row>
    <row r="86" spans="4:22">
      <c r="D86" s="2">
        <v>76</v>
      </c>
      <c r="E86" s="2" t="s">
        <v>2658</v>
      </c>
      <c r="F86" s="2" t="s">
        <v>2659</v>
      </c>
      <c r="G86" s="2" t="s">
        <v>28</v>
      </c>
      <c r="H86" s="2" t="s">
        <v>34</v>
      </c>
      <c r="I86" s="2" t="s">
        <v>29</v>
      </c>
      <c r="J86" s="2" t="s">
        <v>1467</v>
      </c>
      <c r="K86" s="2">
        <v>5250</v>
      </c>
      <c r="L86" s="2">
        <v>1750</v>
      </c>
      <c r="M86" s="2">
        <v>0</v>
      </c>
      <c r="N86" s="2">
        <v>0</v>
      </c>
      <c r="O86" s="18">
        <f t="shared" si="0"/>
        <v>7000</v>
      </c>
      <c r="P86" s="2" t="s">
        <v>2110</v>
      </c>
      <c r="Q86" s="2" t="s">
        <v>189</v>
      </c>
      <c r="R86" s="2">
        <f t="shared" si="3"/>
        <v>1750</v>
      </c>
      <c r="S86" s="2">
        <f t="shared" si="3"/>
        <v>0</v>
      </c>
      <c r="T86" s="2">
        <f t="shared" si="2"/>
        <v>1750</v>
      </c>
      <c r="U86" s="11">
        <v>36249</v>
      </c>
      <c r="V86" s="2"/>
    </row>
  </sheetData>
  <mergeCells count="2">
    <mergeCell ref="K6:O6"/>
    <mergeCell ref="R6:T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C2:V50"/>
  <sheetViews>
    <sheetView workbookViewId="0">
      <selection activeCell="A9" sqref="A9:XFD9"/>
    </sheetView>
  </sheetViews>
  <sheetFormatPr defaultRowHeight="15"/>
  <sheetData>
    <row r="2" spans="3:22" ht="18">
      <c r="C2" s="1"/>
      <c r="D2" s="3"/>
      <c r="E2" s="3"/>
      <c r="F2" s="3"/>
      <c r="G2" s="4" t="s">
        <v>0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1"/>
      <c r="V2" s="1"/>
    </row>
    <row r="3" spans="3:22" ht="15.75">
      <c r="C3" s="1"/>
      <c r="D3" s="3"/>
      <c r="E3" s="3"/>
      <c r="F3" s="3" t="s">
        <v>23</v>
      </c>
      <c r="G3" s="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 t="s">
        <v>22</v>
      </c>
      <c r="T3" s="3"/>
      <c r="U3" s="1"/>
      <c r="V3" s="1"/>
    </row>
    <row r="4" spans="3:22">
      <c r="C4" s="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"/>
      <c r="V4" s="1"/>
    </row>
    <row r="5" spans="3:22">
      <c r="C5" s="1"/>
      <c r="D5" s="7" t="s">
        <v>2957</v>
      </c>
      <c r="E5" s="7" t="s">
        <v>2</v>
      </c>
      <c r="F5" s="7" t="s">
        <v>3</v>
      </c>
      <c r="G5" s="7" t="s">
        <v>4</v>
      </c>
      <c r="H5" s="7" t="s">
        <v>5</v>
      </c>
      <c r="I5" s="7" t="s">
        <v>6</v>
      </c>
      <c r="J5" s="7" t="s">
        <v>7</v>
      </c>
      <c r="K5" s="32" t="s">
        <v>8</v>
      </c>
      <c r="L5" s="32"/>
      <c r="M5" s="32"/>
      <c r="N5" s="32"/>
      <c r="O5" s="32"/>
      <c r="P5" s="7" t="s">
        <v>16</v>
      </c>
      <c r="Q5" s="7" t="s">
        <v>17</v>
      </c>
      <c r="R5" s="32" t="s">
        <v>18</v>
      </c>
      <c r="S5" s="32"/>
      <c r="T5" s="32"/>
      <c r="U5" s="30" t="s">
        <v>19</v>
      </c>
      <c r="V5" s="7" t="s">
        <v>21</v>
      </c>
    </row>
    <row r="6" spans="3:22">
      <c r="C6" s="1"/>
      <c r="D6" s="8" t="s">
        <v>2958</v>
      </c>
      <c r="E6" s="8"/>
      <c r="F6" s="8"/>
      <c r="G6" s="8"/>
      <c r="H6" s="8"/>
      <c r="I6" s="8"/>
      <c r="J6" s="8"/>
      <c r="K6" s="30" t="s">
        <v>9</v>
      </c>
      <c r="L6" s="30" t="s">
        <v>10</v>
      </c>
      <c r="M6" s="30" t="s">
        <v>11</v>
      </c>
      <c r="N6" s="30" t="s">
        <v>12</v>
      </c>
      <c r="O6" s="30" t="s">
        <v>14</v>
      </c>
      <c r="P6" s="8"/>
      <c r="Q6" s="8"/>
      <c r="R6" s="30" t="s">
        <v>10</v>
      </c>
      <c r="S6" s="30" t="s">
        <v>11</v>
      </c>
      <c r="T6" s="30" t="s">
        <v>14</v>
      </c>
      <c r="U6" s="30" t="s">
        <v>20</v>
      </c>
      <c r="V6" s="8"/>
    </row>
    <row r="7" spans="3:22">
      <c r="C7" s="1"/>
      <c r="D7" s="9"/>
      <c r="E7" s="9"/>
      <c r="F7" s="9"/>
      <c r="G7" s="9"/>
      <c r="H7" s="9"/>
      <c r="I7" s="9"/>
      <c r="J7" s="9"/>
      <c r="K7" s="30"/>
      <c r="L7" s="30"/>
      <c r="M7" s="30"/>
      <c r="N7" s="30" t="s">
        <v>13</v>
      </c>
      <c r="O7" s="30" t="s">
        <v>15</v>
      </c>
      <c r="P7" s="9"/>
      <c r="Q7" s="9"/>
      <c r="R7" s="30" t="s">
        <v>15</v>
      </c>
      <c r="S7" s="30" t="s">
        <v>15</v>
      </c>
      <c r="T7" s="30" t="s">
        <v>15</v>
      </c>
      <c r="U7" s="30"/>
      <c r="V7" s="9"/>
    </row>
    <row r="8" spans="3:22">
      <c r="C8" s="1"/>
      <c r="D8" s="30">
        <v>1</v>
      </c>
      <c r="E8" s="30">
        <v>2</v>
      </c>
      <c r="F8" s="30">
        <v>3</v>
      </c>
      <c r="G8" s="30">
        <v>4</v>
      </c>
      <c r="H8" s="30">
        <v>5</v>
      </c>
      <c r="I8" s="30">
        <v>6</v>
      </c>
      <c r="J8" s="30">
        <v>7</v>
      </c>
      <c r="K8" s="30">
        <v>8</v>
      </c>
      <c r="L8" s="30">
        <v>9</v>
      </c>
      <c r="M8" s="30">
        <v>10</v>
      </c>
      <c r="N8" s="30">
        <v>11</v>
      </c>
      <c r="O8" s="30">
        <v>12</v>
      </c>
      <c r="P8" s="30">
        <v>13</v>
      </c>
      <c r="Q8" s="30">
        <v>14</v>
      </c>
      <c r="R8" s="30">
        <v>15</v>
      </c>
      <c r="S8" s="30">
        <v>16</v>
      </c>
      <c r="T8" s="30">
        <v>17</v>
      </c>
      <c r="U8" s="30">
        <v>18</v>
      </c>
      <c r="V8" s="30">
        <v>19</v>
      </c>
    </row>
    <row r="9" spans="3:22" ht="18">
      <c r="D9" s="2"/>
      <c r="E9" s="10" t="s">
        <v>2723</v>
      </c>
      <c r="F9" s="2"/>
      <c r="G9" s="2"/>
      <c r="H9" s="2"/>
      <c r="I9" s="2"/>
      <c r="J9" s="2"/>
      <c r="K9" s="2"/>
      <c r="L9" s="2"/>
      <c r="M9" s="2"/>
      <c r="N9" s="2"/>
      <c r="O9" s="18"/>
      <c r="P9" s="2"/>
      <c r="Q9" s="2"/>
      <c r="R9" s="2"/>
      <c r="S9" s="2"/>
      <c r="T9" s="2"/>
      <c r="U9" s="2"/>
      <c r="V9" s="2"/>
    </row>
    <row r="10" spans="3:22">
      <c r="D10" s="2">
        <v>1</v>
      </c>
      <c r="E10" s="2" t="s">
        <v>2724</v>
      </c>
      <c r="F10" s="2" t="s">
        <v>2725</v>
      </c>
      <c r="G10" s="2" t="s">
        <v>28</v>
      </c>
      <c r="H10" s="2" t="s">
        <v>34</v>
      </c>
      <c r="I10" s="2" t="s">
        <v>29</v>
      </c>
      <c r="J10" s="2" t="s">
        <v>2498</v>
      </c>
      <c r="K10" s="2">
        <v>18750</v>
      </c>
      <c r="L10" s="2">
        <v>6250</v>
      </c>
      <c r="M10" s="2">
        <v>0</v>
      </c>
      <c r="N10" s="2">
        <v>0</v>
      </c>
      <c r="O10" s="18">
        <f t="shared" ref="O10:O50" si="0">K10+L10+M10+N10</f>
        <v>25000</v>
      </c>
      <c r="P10" s="2" t="s">
        <v>30</v>
      </c>
      <c r="Q10" s="2" t="s">
        <v>1744</v>
      </c>
      <c r="R10" s="2">
        <f t="shared" ref="R10:S50" si="1">L10</f>
        <v>6250</v>
      </c>
      <c r="S10" s="2">
        <f t="shared" si="1"/>
        <v>0</v>
      </c>
      <c r="T10" s="2">
        <f t="shared" ref="T10:T50" si="2">R10+S10</f>
        <v>6250</v>
      </c>
      <c r="U10" s="11">
        <v>33351</v>
      </c>
      <c r="V10" s="2"/>
    </row>
    <row r="11" spans="3:22">
      <c r="D11" s="2">
        <v>2</v>
      </c>
      <c r="E11" s="2" t="s">
        <v>2726</v>
      </c>
      <c r="F11" s="2" t="s">
        <v>38</v>
      </c>
      <c r="G11" s="2" t="s">
        <v>28</v>
      </c>
      <c r="H11" s="2" t="s">
        <v>34</v>
      </c>
      <c r="I11" s="2" t="s">
        <v>29</v>
      </c>
      <c r="J11" s="2" t="s">
        <v>45</v>
      </c>
      <c r="K11" s="2">
        <v>26250</v>
      </c>
      <c r="L11" s="2">
        <v>8750</v>
      </c>
      <c r="M11" s="2">
        <v>0</v>
      </c>
      <c r="N11" s="2">
        <v>0</v>
      </c>
      <c r="O11" s="18">
        <f t="shared" si="0"/>
        <v>35000</v>
      </c>
      <c r="P11" s="2" t="s">
        <v>931</v>
      </c>
      <c r="Q11" s="2" t="s">
        <v>42</v>
      </c>
      <c r="R11" s="2">
        <f t="shared" si="1"/>
        <v>8750</v>
      </c>
      <c r="S11" s="2">
        <f t="shared" si="1"/>
        <v>0</v>
      </c>
      <c r="T11" s="2">
        <f t="shared" si="2"/>
        <v>8750</v>
      </c>
      <c r="U11" s="11">
        <v>33394</v>
      </c>
      <c r="V11" s="2"/>
    </row>
    <row r="12" spans="3:22">
      <c r="D12" s="2">
        <v>3</v>
      </c>
      <c r="E12" s="2" t="s">
        <v>2727</v>
      </c>
      <c r="F12" s="2" t="s">
        <v>2728</v>
      </c>
      <c r="G12" s="2" t="s">
        <v>28</v>
      </c>
      <c r="H12" s="2" t="s">
        <v>1025</v>
      </c>
      <c r="I12" s="2" t="s">
        <v>29</v>
      </c>
      <c r="J12" s="2" t="s">
        <v>1039</v>
      </c>
      <c r="K12" s="2">
        <v>26250</v>
      </c>
      <c r="L12" s="2">
        <v>8750</v>
      </c>
      <c r="M12" s="2">
        <v>0</v>
      </c>
      <c r="N12" s="2">
        <v>0</v>
      </c>
      <c r="O12" s="18">
        <f t="shared" si="0"/>
        <v>35000</v>
      </c>
      <c r="P12" s="2" t="s">
        <v>2325</v>
      </c>
      <c r="Q12" s="2" t="s">
        <v>51</v>
      </c>
      <c r="R12" s="2">
        <f t="shared" si="1"/>
        <v>8750</v>
      </c>
      <c r="S12" s="2">
        <f t="shared" si="1"/>
        <v>0</v>
      </c>
      <c r="T12" s="2">
        <f t="shared" si="2"/>
        <v>8750</v>
      </c>
      <c r="U12" s="11">
        <v>33492</v>
      </c>
      <c r="V12" s="2"/>
    </row>
    <row r="13" spans="3:22">
      <c r="D13" s="2">
        <v>4</v>
      </c>
      <c r="E13" s="2" t="s">
        <v>2729</v>
      </c>
      <c r="F13" s="2" t="s">
        <v>768</v>
      </c>
      <c r="G13" s="2" t="s">
        <v>28</v>
      </c>
      <c r="H13" s="2" t="s">
        <v>1990</v>
      </c>
      <c r="I13" s="2" t="s">
        <v>29</v>
      </c>
      <c r="J13" s="2" t="s">
        <v>755</v>
      </c>
      <c r="K13" s="2">
        <v>26250</v>
      </c>
      <c r="L13" s="2">
        <v>8750</v>
      </c>
      <c r="M13" s="2">
        <v>0</v>
      </c>
      <c r="N13" s="2">
        <v>0</v>
      </c>
      <c r="O13" s="18">
        <f t="shared" si="0"/>
        <v>35000</v>
      </c>
      <c r="P13" s="2" t="s">
        <v>1036</v>
      </c>
      <c r="Q13" s="2" t="s">
        <v>610</v>
      </c>
      <c r="R13" s="2">
        <f t="shared" si="1"/>
        <v>8750</v>
      </c>
      <c r="S13" s="2">
        <f t="shared" si="1"/>
        <v>0</v>
      </c>
      <c r="T13" s="2">
        <f t="shared" si="2"/>
        <v>8750</v>
      </c>
      <c r="U13" s="11">
        <v>33507</v>
      </c>
      <c r="V13" s="2"/>
    </row>
    <row r="14" spans="3:22">
      <c r="D14" s="2">
        <v>5</v>
      </c>
      <c r="E14" s="2" t="s">
        <v>2730</v>
      </c>
      <c r="F14" s="2" t="s">
        <v>2731</v>
      </c>
      <c r="G14" s="2" t="s">
        <v>28</v>
      </c>
      <c r="H14" s="2" t="s">
        <v>240</v>
      </c>
      <c r="I14" s="2" t="s">
        <v>29</v>
      </c>
      <c r="J14" s="2" t="s">
        <v>755</v>
      </c>
      <c r="K14" s="2">
        <v>26250</v>
      </c>
      <c r="L14" s="2">
        <v>8750</v>
      </c>
      <c r="M14" s="2">
        <v>0</v>
      </c>
      <c r="N14" s="2">
        <v>0</v>
      </c>
      <c r="O14" s="18">
        <f t="shared" si="0"/>
        <v>35000</v>
      </c>
      <c r="P14" s="2" t="s">
        <v>1036</v>
      </c>
      <c r="Q14" s="2" t="s">
        <v>365</v>
      </c>
      <c r="R14" s="2">
        <f t="shared" si="1"/>
        <v>8750</v>
      </c>
      <c r="S14" s="2">
        <f t="shared" si="1"/>
        <v>0</v>
      </c>
      <c r="T14" s="2">
        <f t="shared" si="2"/>
        <v>8750</v>
      </c>
      <c r="U14" s="11">
        <v>33533</v>
      </c>
      <c r="V14" s="2"/>
    </row>
    <row r="15" spans="3:22">
      <c r="D15" s="2">
        <v>6</v>
      </c>
      <c r="E15" s="2" t="s">
        <v>2732</v>
      </c>
      <c r="F15" s="2" t="s">
        <v>2733</v>
      </c>
      <c r="G15" s="2" t="s">
        <v>28</v>
      </c>
      <c r="H15" s="2" t="s">
        <v>34</v>
      </c>
      <c r="I15" s="2" t="s">
        <v>29</v>
      </c>
      <c r="J15" s="2" t="s">
        <v>2508</v>
      </c>
      <c r="K15" s="2">
        <v>15000</v>
      </c>
      <c r="L15" s="2">
        <v>5000</v>
      </c>
      <c r="M15" s="2">
        <v>0</v>
      </c>
      <c r="N15" s="2">
        <v>0</v>
      </c>
      <c r="O15" s="18">
        <f t="shared" si="0"/>
        <v>20000</v>
      </c>
      <c r="P15" s="2" t="s">
        <v>1036</v>
      </c>
      <c r="Q15" s="2" t="s">
        <v>2259</v>
      </c>
      <c r="R15" s="2">
        <f t="shared" si="1"/>
        <v>5000</v>
      </c>
      <c r="S15" s="2">
        <f t="shared" si="1"/>
        <v>0</v>
      </c>
      <c r="T15" s="2">
        <f t="shared" si="2"/>
        <v>5000</v>
      </c>
      <c r="U15" s="11">
        <v>33539</v>
      </c>
      <c r="V15" s="2"/>
    </row>
    <row r="16" spans="3:22">
      <c r="D16" s="2">
        <v>7</v>
      </c>
      <c r="E16" s="2" t="s">
        <v>2734</v>
      </c>
      <c r="F16" s="2" t="s">
        <v>2735</v>
      </c>
      <c r="G16" s="2" t="s">
        <v>28</v>
      </c>
      <c r="H16" s="2" t="s">
        <v>34</v>
      </c>
      <c r="I16" s="2" t="s">
        <v>29</v>
      </c>
      <c r="J16" s="2" t="s">
        <v>2699</v>
      </c>
      <c r="K16" s="2">
        <v>18000</v>
      </c>
      <c r="L16" s="2">
        <v>6000</v>
      </c>
      <c r="M16" s="2">
        <v>0</v>
      </c>
      <c r="N16" s="2">
        <v>0</v>
      </c>
      <c r="O16" s="18">
        <f t="shared" si="0"/>
        <v>24000</v>
      </c>
      <c r="P16" s="2" t="s">
        <v>931</v>
      </c>
      <c r="Q16" s="2" t="s">
        <v>1544</v>
      </c>
      <c r="R16" s="2">
        <f t="shared" si="1"/>
        <v>6000</v>
      </c>
      <c r="S16" s="2">
        <f t="shared" si="1"/>
        <v>0</v>
      </c>
      <c r="T16" s="2">
        <f t="shared" si="2"/>
        <v>6000</v>
      </c>
      <c r="U16" s="11">
        <v>33564</v>
      </c>
      <c r="V16" s="2"/>
    </row>
    <row r="17" spans="4:22">
      <c r="D17" s="2">
        <v>8</v>
      </c>
      <c r="E17" s="2" t="s">
        <v>2736</v>
      </c>
      <c r="F17" s="2" t="s">
        <v>2737</v>
      </c>
      <c r="G17" s="2" t="s">
        <v>28</v>
      </c>
      <c r="H17" s="2" t="s">
        <v>1025</v>
      </c>
      <c r="I17" s="2" t="s">
        <v>39</v>
      </c>
      <c r="J17" s="2" t="s">
        <v>1467</v>
      </c>
      <c r="K17" s="2">
        <v>12638</v>
      </c>
      <c r="L17" s="2">
        <v>4212</v>
      </c>
      <c r="M17" s="2">
        <v>0</v>
      </c>
      <c r="N17" s="2">
        <v>0</v>
      </c>
      <c r="O17" s="18">
        <f t="shared" si="0"/>
        <v>16850</v>
      </c>
      <c r="P17" s="2" t="s">
        <v>906</v>
      </c>
      <c r="Q17" s="2" t="s">
        <v>2466</v>
      </c>
      <c r="R17" s="2">
        <f t="shared" si="1"/>
        <v>4212</v>
      </c>
      <c r="S17" s="2">
        <f t="shared" si="1"/>
        <v>0</v>
      </c>
      <c r="T17" s="2">
        <f t="shared" si="2"/>
        <v>4212</v>
      </c>
      <c r="U17" s="11">
        <v>33581</v>
      </c>
      <c r="V17" s="2"/>
    </row>
    <row r="18" spans="4:22">
      <c r="D18" s="2">
        <v>9</v>
      </c>
      <c r="E18" s="2" t="s">
        <v>2738</v>
      </c>
      <c r="F18" s="2" t="s">
        <v>2740</v>
      </c>
      <c r="G18" s="2" t="s">
        <v>28</v>
      </c>
      <c r="H18" s="2" t="s">
        <v>34</v>
      </c>
      <c r="I18" s="2" t="s">
        <v>29</v>
      </c>
      <c r="J18" s="2" t="s">
        <v>2739</v>
      </c>
      <c r="K18" s="2">
        <v>15000</v>
      </c>
      <c r="L18" s="2">
        <v>5000</v>
      </c>
      <c r="M18" s="2">
        <v>0</v>
      </c>
      <c r="N18" s="2">
        <v>0</v>
      </c>
      <c r="O18" s="18">
        <f t="shared" si="0"/>
        <v>20000</v>
      </c>
      <c r="P18" s="2" t="s">
        <v>30</v>
      </c>
      <c r="Q18" s="2" t="s">
        <v>2741</v>
      </c>
      <c r="R18" s="2">
        <f t="shared" si="1"/>
        <v>5000</v>
      </c>
      <c r="S18" s="2">
        <f t="shared" si="1"/>
        <v>0</v>
      </c>
      <c r="T18" s="2">
        <f t="shared" si="2"/>
        <v>5000</v>
      </c>
      <c r="U18" s="11">
        <v>33619</v>
      </c>
      <c r="V18" s="2"/>
    </row>
    <row r="19" spans="4:22">
      <c r="D19" s="2">
        <v>10</v>
      </c>
      <c r="E19" s="2" t="s">
        <v>2742</v>
      </c>
      <c r="F19" s="2" t="s">
        <v>2743</v>
      </c>
      <c r="G19" s="2" t="s">
        <v>28</v>
      </c>
      <c r="H19" s="2" t="s">
        <v>1025</v>
      </c>
      <c r="I19" s="2" t="s">
        <v>29</v>
      </c>
      <c r="J19" s="2" t="s">
        <v>160</v>
      </c>
      <c r="K19" s="2">
        <v>26250</v>
      </c>
      <c r="L19" s="2">
        <v>8750</v>
      </c>
      <c r="M19" s="2">
        <v>0</v>
      </c>
      <c r="N19" s="2">
        <v>0</v>
      </c>
      <c r="O19" s="18">
        <f t="shared" si="0"/>
        <v>35000</v>
      </c>
      <c r="P19" s="2" t="s">
        <v>104</v>
      </c>
      <c r="Q19" s="2" t="s">
        <v>264</v>
      </c>
      <c r="R19" s="2">
        <f t="shared" si="1"/>
        <v>8750</v>
      </c>
      <c r="S19" s="2">
        <f t="shared" si="1"/>
        <v>0</v>
      </c>
      <c r="T19" s="2">
        <f t="shared" si="2"/>
        <v>8750</v>
      </c>
      <c r="U19" s="11">
        <v>33655</v>
      </c>
      <c r="V19" s="2"/>
    </row>
    <row r="20" spans="4:22">
      <c r="D20" s="2">
        <v>11</v>
      </c>
      <c r="E20" s="2" t="s">
        <v>2744</v>
      </c>
      <c r="F20" s="2" t="s">
        <v>2745</v>
      </c>
      <c r="G20" s="2" t="s">
        <v>28</v>
      </c>
      <c r="H20" s="2" t="s">
        <v>34</v>
      </c>
      <c r="I20" s="2" t="s">
        <v>29</v>
      </c>
      <c r="J20" s="2" t="s">
        <v>2508</v>
      </c>
      <c r="K20" s="2">
        <v>27450</v>
      </c>
      <c r="L20" s="2">
        <v>8750</v>
      </c>
      <c r="M20" s="2">
        <v>0</v>
      </c>
      <c r="N20" s="2">
        <v>0</v>
      </c>
      <c r="O20" s="18">
        <f t="shared" si="0"/>
        <v>36200</v>
      </c>
      <c r="P20" s="2" t="s">
        <v>1943</v>
      </c>
      <c r="Q20" s="2" t="s">
        <v>302</v>
      </c>
      <c r="R20" s="2">
        <f t="shared" si="1"/>
        <v>8750</v>
      </c>
      <c r="S20" s="2">
        <f t="shared" si="1"/>
        <v>0</v>
      </c>
      <c r="T20" s="2">
        <f t="shared" si="2"/>
        <v>8750</v>
      </c>
      <c r="U20" s="11">
        <v>33658</v>
      </c>
      <c r="V20" s="2"/>
    </row>
    <row r="21" spans="4:22">
      <c r="D21" s="2">
        <v>12</v>
      </c>
      <c r="E21" s="2" t="s">
        <v>2746</v>
      </c>
      <c r="F21" s="2" t="s">
        <v>2745</v>
      </c>
      <c r="G21" s="2" t="s">
        <v>28</v>
      </c>
      <c r="H21" s="2" t="s">
        <v>34</v>
      </c>
      <c r="I21" s="2" t="s">
        <v>29</v>
      </c>
      <c r="J21" s="2" t="s">
        <v>2508</v>
      </c>
      <c r="K21" s="2">
        <v>27450</v>
      </c>
      <c r="L21" s="2">
        <v>8750</v>
      </c>
      <c r="M21" s="2">
        <v>0</v>
      </c>
      <c r="N21" s="2">
        <v>0</v>
      </c>
      <c r="O21" s="18">
        <f t="shared" si="0"/>
        <v>36200</v>
      </c>
      <c r="P21" s="2" t="s">
        <v>1943</v>
      </c>
      <c r="Q21" s="2" t="s">
        <v>302</v>
      </c>
      <c r="R21" s="2">
        <f t="shared" si="1"/>
        <v>8750</v>
      </c>
      <c r="S21" s="2">
        <f t="shared" si="1"/>
        <v>0</v>
      </c>
      <c r="T21" s="2">
        <f t="shared" si="2"/>
        <v>8750</v>
      </c>
      <c r="U21" s="11">
        <v>33658</v>
      </c>
      <c r="V21" s="2"/>
    </row>
    <row r="22" spans="4:22">
      <c r="D22" s="2">
        <v>13</v>
      </c>
      <c r="E22" s="2" t="s">
        <v>2747</v>
      </c>
      <c r="F22" s="2" t="s">
        <v>2748</v>
      </c>
      <c r="G22" s="2" t="s">
        <v>28</v>
      </c>
      <c r="H22" s="2" t="s">
        <v>34</v>
      </c>
      <c r="I22" s="2" t="s">
        <v>29</v>
      </c>
      <c r="J22" s="2" t="s">
        <v>2508</v>
      </c>
      <c r="K22" s="2">
        <v>26250</v>
      </c>
      <c r="L22" s="2">
        <v>8750</v>
      </c>
      <c r="M22" s="2">
        <v>0</v>
      </c>
      <c r="N22" s="2">
        <v>0</v>
      </c>
      <c r="O22" s="18">
        <f t="shared" si="0"/>
        <v>35000</v>
      </c>
      <c r="P22" s="2" t="s">
        <v>1943</v>
      </c>
      <c r="Q22" s="2" t="s">
        <v>302</v>
      </c>
      <c r="R22" s="2">
        <f t="shared" si="1"/>
        <v>8750</v>
      </c>
      <c r="S22" s="2">
        <f t="shared" si="1"/>
        <v>0</v>
      </c>
      <c r="T22" s="2">
        <f t="shared" si="2"/>
        <v>8750</v>
      </c>
      <c r="U22" s="11">
        <v>33658</v>
      </c>
      <c r="V22" s="2"/>
    </row>
    <row r="23" spans="4:22">
      <c r="D23" s="2">
        <v>14</v>
      </c>
      <c r="E23" s="2" t="s">
        <v>2749</v>
      </c>
      <c r="F23" s="2" t="s">
        <v>2750</v>
      </c>
      <c r="G23" s="2" t="s">
        <v>28</v>
      </c>
      <c r="H23" s="2" t="s">
        <v>34</v>
      </c>
      <c r="I23" s="2" t="s">
        <v>29</v>
      </c>
      <c r="J23" s="2" t="s">
        <v>2751</v>
      </c>
      <c r="K23" s="2">
        <v>26250</v>
      </c>
      <c r="L23" s="2">
        <v>8750</v>
      </c>
      <c r="M23" s="2">
        <v>0</v>
      </c>
      <c r="N23" s="2">
        <v>0</v>
      </c>
      <c r="O23" s="18">
        <f t="shared" si="0"/>
        <v>35000</v>
      </c>
      <c r="P23" s="2" t="s">
        <v>1036</v>
      </c>
      <c r="Q23" s="2" t="s">
        <v>2640</v>
      </c>
      <c r="R23" s="2">
        <f t="shared" si="1"/>
        <v>8750</v>
      </c>
      <c r="S23" s="2">
        <f t="shared" si="1"/>
        <v>0</v>
      </c>
      <c r="T23" s="2">
        <f t="shared" si="2"/>
        <v>8750</v>
      </c>
      <c r="U23" s="11">
        <v>33669</v>
      </c>
      <c r="V23" s="2"/>
    </row>
    <row r="24" spans="4:22">
      <c r="D24" s="2">
        <v>15</v>
      </c>
      <c r="E24" s="2" t="s">
        <v>2752</v>
      </c>
      <c r="F24" s="2" t="s">
        <v>142</v>
      </c>
      <c r="G24" s="2" t="s">
        <v>28</v>
      </c>
      <c r="H24" s="2" t="s">
        <v>166</v>
      </c>
      <c r="I24" s="2" t="s">
        <v>29</v>
      </c>
      <c r="J24" s="2" t="s">
        <v>2753</v>
      </c>
      <c r="K24" s="2">
        <v>11250</v>
      </c>
      <c r="L24" s="2">
        <v>3750</v>
      </c>
      <c r="M24" s="2">
        <v>0</v>
      </c>
      <c r="N24" s="2">
        <v>0</v>
      </c>
      <c r="O24" s="18">
        <f t="shared" si="0"/>
        <v>15000</v>
      </c>
      <c r="P24" s="2" t="s">
        <v>931</v>
      </c>
      <c r="Q24" s="2" t="s">
        <v>2150</v>
      </c>
      <c r="R24" s="2">
        <f t="shared" si="1"/>
        <v>3750</v>
      </c>
      <c r="S24" s="2">
        <f t="shared" si="1"/>
        <v>0</v>
      </c>
      <c r="T24" s="2">
        <f t="shared" si="2"/>
        <v>3750</v>
      </c>
      <c r="U24" s="11">
        <v>33688</v>
      </c>
      <c r="V24" s="2"/>
    </row>
    <row r="25" spans="4:22">
      <c r="D25" s="2">
        <v>16</v>
      </c>
      <c r="E25" s="2" t="s">
        <v>2754</v>
      </c>
      <c r="F25" s="2" t="s">
        <v>142</v>
      </c>
      <c r="G25" s="2" t="s">
        <v>28</v>
      </c>
      <c r="H25" s="2" t="s">
        <v>166</v>
      </c>
      <c r="I25" s="2" t="s">
        <v>29</v>
      </c>
      <c r="J25" s="2" t="s">
        <v>2753</v>
      </c>
      <c r="K25" s="2">
        <v>11250</v>
      </c>
      <c r="L25" s="2">
        <v>3750</v>
      </c>
      <c r="M25" s="2">
        <v>0</v>
      </c>
      <c r="N25" s="2">
        <v>0</v>
      </c>
      <c r="O25" s="18">
        <f t="shared" si="0"/>
        <v>15000</v>
      </c>
      <c r="P25" s="2" t="s">
        <v>931</v>
      </c>
      <c r="Q25" s="2" t="s">
        <v>2150</v>
      </c>
      <c r="R25" s="2">
        <f t="shared" si="1"/>
        <v>3750</v>
      </c>
      <c r="S25" s="2">
        <f t="shared" si="1"/>
        <v>0</v>
      </c>
      <c r="T25" s="2">
        <f t="shared" si="2"/>
        <v>3750</v>
      </c>
      <c r="U25" s="11">
        <v>33688</v>
      </c>
      <c r="V25" s="2"/>
    </row>
    <row r="26" spans="4:22">
      <c r="D26" s="2">
        <v>17</v>
      </c>
      <c r="E26" s="2" t="s">
        <v>2755</v>
      </c>
      <c r="F26" s="2" t="s">
        <v>2756</v>
      </c>
      <c r="G26" s="2" t="s">
        <v>28</v>
      </c>
      <c r="H26" s="2" t="s">
        <v>1025</v>
      </c>
      <c r="I26" s="2" t="s">
        <v>39</v>
      </c>
      <c r="J26" s="2" t="s">
        <v>2757</v>
      </c>
      <c r="K26" s="2">
        <v>26250</v>
      </c>
      <c r="L26" s="2">
        <v>8750</v>
      </c>
      <c r="M26" s="2">
        <v>0</v>
      </c>
      <c r="N26" s="2">
        <v>0</v>
      </c>
      <c r="O26" s="18">
        <f t="shared" si="0"/>
        <v>35000</v>
      </c>
      <c r="P26" s="2" t="s">
        <v>2114</v>
      </c>
      <c r="Q26" s="2" t="s">
        <v>28</v>
      </c>
      <c r="R26" s="2">
        <f t="shared" si="1"/>
        <v>8750</v>
      </c>
      <c r="S26" s="2">
        <f t="shared" si="1"/>
        <v>0</v>
      </c>
      <c r="T26" s="2">
        <f t="shared" si="2"/>
        <v>8750</v>
      </c>
      <c r="U26" s="11">
        <v>33688</v>
      </c>
      <c r="V26" s="2"/>
    </row>
    <row r="27" spans="4:22">
      <c r="D27" s="2">
        <v>18</v>
      </c>
      <c r="E27" s="2" t="s">
        <v>2366</v>
      </c>
      <c r="F27" s="2" t="s">
        <v>2758</v>
      </c>
      <c r="G27" s="2" t="s">
        <v>28</v>
      </c>
      <c r="H27" s="2" t="s">
        <v>34</v>
      </c>
      <c r="I27" s="2" t="s">
        <v>29</v>
      </c>
      <c r="J27" s="2" t="s">
        <v>2759</v>
      </c>
      <c r="K27" s="2">
        <v>26250</v>
      </c>
      <c r="L27" s="2">
        <v>8750</v>
      </c>
      <c r="M27" s="2">
        <v>0</v>
      </c>
      <c r="N27" s="2">
        <v>0</v>
      </c>
      <c r="O27" s="18">
        <f t="shared" si="0"/>
        <v>35000</v>
      </c>
      <c r="P27" s="2" t="s">
        <v>2114</v>
      </c>
      <c r="Q27" s="2" t="s">
        <v>28</v>
      </c>
      <c r="R27" s="2">
        <f t="shared" si="1"/>
        <v>8750</v>
      </c>
      <c r="S27" s="2">
        <f t="shared" si="1"/>
        <v>0</v>
      </c>
      <c r="T27" s="2">
        <f t="shared" si="2"/>
        <v>8750</v>
      </c>
      <c r="U27" s="11">
        <v>33688</v>
      </c>
      <c r="V27" s="2"/>
    </row>
    <row r="28" spans="4:22">
      <c r="D28" s="2">
        <v>19</v>
      </c>
      <c r="E28" s="2" t="s">
        <v>2760</v>
      </c>
      <c r="F28" s="2" t="s">
        <v>2761</v>
      </c>
      <c r="G28" s="2" t="s">
        <v>28</v>
      </c>
      <c r="H28" s="2" t="s">
        <v>1025</v>
      </c>
      <c r="I28" s="2" t="s">
        <v>39</v>
      </c>
      <c r="J28" s="2" t="s">
        <v>2762</v>
      </c>
      <c r="K28" s="2">
        <v>26250</v>
      </c>
      <c r="L28" s="2">
        <v>8750</v>
      </c>
      <c r="M28" s="2">
        <v>0</v>
      </c>
      <c r="N28" s="2">
        <v>0</v>
      </c>
      <c r="O28" s="18">
        <f t="shared" si="0"/>
        <v>35000</v>
      </c>
      <c r="P28" s="2" t="s">
        <v>2114</v>
      </c>
      <c r="Q28" s="2" t="s">
        <v>28</v>
      </c>
      <c r="R28" s="2">
        <f t="shared" si="1"/>
        <v>8750</v>
      </c>
      <c r="S28" s="2">
        <f t="shared" si="1"/>
        <v>0</v>
      </c>
      <c r="T28" s="2">
        <f t="shared" si="2"/>
        <v>8750</v>
      </c>
      <c r="U28" s="11">
        <v>33688</v>
      </c>
      <c r="V28" s="2"/>
    </row>
    <row r="29" spans="4:22">
      <c r="D29" s="2">
        <v>20</v>
      </c>
      <c r="E29" s="2" t="s">
        <v>2763</v>
      </c>
      <c r="F29" s="2" t="s">
        <v>2678</v>
      </c>
      <c r="G29" s="2" t="s">
        <v>28</v>
      </c>
      <c r="H29" s="2" t="s">
        <v>34</v>
      </c>
      <c r="I29" s="2" t="s">
        <v>29</v>
      </c>
      <c r="J29" s="2" t="s">
        <v>2286</v>
      </c>
      <c r="K29" s="2">
        <v>26250</v>
      </c>
      <c r="L29" s="2">
        <v>8750</v>
      </c>
      <c r="M29" s="2">
        <v>0</v>
      </c>
      <c r="N29" s="2">
        <v>0</v>
      </c>
      <c r="O29" s="18">
        <f t="shared" si="0"/>
        <v>35000</v>
      </c>
      <c r="P29" s="2" t="s">
        <v>2114</v>
      </c>
      <c r="Q29" s="2" t="s">
        <v>28</v>
      </c>
      <c r="R29" s="2">
        <f t="shared" si="1"/>
        <v>8750</v>
      </c>
      <c r="S29" s="2">
        <f t="shared" si="1"/>
        <v>0</v>
      </c>
      <c r="T29" s="2">
        <f t="shared" si="2"/>
        <v>8750</v>
      </c>
      <c r="U29" s="11">
        <v>33688</v>
      </c>
      <c r="V29" s="2"/>
    </row>
    <row r="30" spans="4:22">
      <c r="D30" s="2">
        <v>21</v>
      </c>
      <c r="E30" s="2" t="s">
        <v>2764</v>
      </c>
      <c r="F30" s="2" t="s">
        <v>2765</v>
      </c>
      <c r="G30" s="2" t="s">
        <v>28</v>
      </c>
      <c r="H30" s="2" t="s">
        <v>1025</v>
      </c>
      <c r="I30" s="2" t="s">
        <v>39</v>
      </c>
      <c r="J30" s="2" t="s">
        <v>2699</v>
      </c>
      <c r="K30" s="2">
        <v>26250</v>
      </c>
      <c r="L30" s="2">
        <v>8750</v>
      </c>
      <c r="M30" s="2">
        <v>0</v>
      </c>
      <c r="N30" s="2">
        <v>0</v>
      </c>
      <c r="O30" s="18">
        <f t="shared" si="0"/>
        <v>35000</v>
      </c>
      <c r="P30" s="2" t="s">
        <v>2114</v>
      </c>
      <c r="Q30" s="2" t="s">
        <v>28</v>
      </c>
      <c r="R30" s="2">
        <f t="shared" si="1"/>
        <v>8750</v>
      </c>
      <c r="S30" s="2">
        <f t="shared" si="1"/>
        <v>0</v>
      </c>
      <c r="T30" s="2">
        <f t="shared" si="2"/>
        <v>8750</v>
      </c>
      <c r="U30" s="11">
        <v>33688</v>
      </c>
      <c r="V30" s="2"/>
    </row>
    <row r="31" spans="4:22">
      <c r="D31" s="2">
        <v>22</v>
      </c>
      <c r="E31" s="2" t="s">
        <v>2766</v>
      </c>
      <c r="F31" s="2" t="s">
        <v>2767</v>
      </c>
      <c r="G31" s="2" t="s">
        <v>28</v>
      </c>
      <c r="H31" s="2" t="s">
        <v>34</v>
      </c>
      <c r="I31" s="2" t="s">
        <v>29</v>
      </c>
      <c r="J31" s="2" t="s">
        <v>1062</v>
      </c>
      <c r="K31" s="2">
        <v>26250</v>
      </c>
      <c r="L31" s="2">
        <v>8750</v>
      </c>
      <c r="M31" s="2">
        <v>0</v>
      </c>
      <c r="N31" s="2">
        <v>0</v>
      </c>
      <c r="O31" s="18">
        <f t="shared" si="0"/>
        <v>35000</v>
      </c>
      <c r="P31" s="2" t="s">
        <v>2114</v>
      </c>
      <c r="Q31" s="2" t="s">
        <v>28</v>
      </c>
      <c r="R31" s="2">
        <f t="shared" si="1"/>
        <v>8750</v>
      </c>
      <c r="S31" s="2">
        <f t="shared" si="1"/>
        <v>0</v>
      </c>
      <c r="T31" s="2">
        <f t="shared" si="2"/>
        <v>8750</v>
      </c>
      <c r="U31" s="11">
        <v>33688</v>
      </c>
      <c r="V31" s="2"/>
    </row>
    <row r="32" spans="4:22">
      <c r="D32" s="2">
        <v>23</v>
      </c>
      <c r="E32" s="2" t="s">
        <v>2768</v>
      </c>
      <c r="F32" s="2" t="s">
        <v>2769</v>
      </c>
      <c r="G32" s="2" t="s">
        <v>28</v>
      </c>
      <c r="H32" s="2" t="s">
        <v>1092</v>
      </c>
      <c r="I32" s="2" t="s">
        <v>29</v>
      </c>
      <c r="J32" s="2" t="s">
        <v>1122</v>
      </c>
      <c r="K32" s="2">
        <v>26250</v>
      </c>
      <c r="L32" s="2">
        <v>8750</v>
      </c>
      <c r="M32" s="2">
        <v>0</v>
      </c>
      <c r="N32" s="2">
        <v>0</v>
      </c>
      <c r="O32" s="18">
        <f t="shared" si="0"/>
        <v>35000</v>
      </c>
      <c r="P32" s="2" t="s">
        <v>2114</v>
      </c>
      <c r="Q32" s="2" t="s">
        <v>28</v>
      </c>
      <c r="R32" s="2">
        <f t="shared" si="1"/>
        <v>8750</v>
      </c>
      <c r="S32" s="2">
        <f t="shared" si="1"/>
        <v>0</v>
      </c>
      <c r="T32" s="2">
        <f t="shared" si="2"/>
        <v>8750</v>
      </c>
      <c r="U32" s="11">
        <v>33688</v>
      </c>
      <c r="V32" s="2"/>
    </row>
    <row r="33" spans="4:22">
      <c r="D33" s="2">
        <v>24</v>
      </c>
      <c r="E33" s="2" t="s">
        <v>2770</v>
      </c>
      <c r="F33" s="2" t="s">
        <v>2771</v>
      </c>
      <c r="G33" s="2" t="s">
        <v>28</v>
      </c>
      <c r="H33" s="2" t="s">
        <v>1025</v>
      </c>
      <c r="I33" s="2" t="s">
        <v>29</v>
      </c>
      <c r="J33" s="2" t="s">
        <v>2508</v>
      </c>
      <c r="K33" s="2">
        <v>26250</v>
      </c>
      <c r="L33" s="2">
        <v>8750</v>
      </c>
      <c r="M33" s="2">
        <v>0</v>
      </c>
      <c r="N33" s="2">
        <v>0</v>
      </c>
      <c r="O33" s="18">
        <f t="shared" si="0"/>
        <v>35000</v>
      </c>
      <c r="P33" s="2" t="s">
        <v>2110</v>
      </c>
      <c r="Q33" s="2" t="s">
        <v>2772</v>
      </c>
      <c r="R33" s="2">
        <f t="shared" si="1"/>
        <v>8750</v>
      </c>
      <c r="S33" s="2">
        <f t="shared" si="1"/>
        <v>0</v>
      </c>
      <c r="T33" s="2">
        <f t="shared" si="2"/>
        <v>8750</v>
      </c>
      <c r="U33" s="11">
        <v>33694</v>
      </c>
      <c r="V33" s="2"/>
    </row>
    <row r="34" spans="4:22">
      <c r="D34" s="2">
        <v>25</v>
      </c>
      <c r="E34" s="2" t="s">
        <v>2773</v>
      </c>
      <c r="F34" s="2" t="s">
        <v>2504</v>
      </c>
      <c r="G34" s="2" t="s">
        <v>28</v>
      </c>
      <c r="H34" s="2" t="s">
        <v>1092</v>
      </c>
      <c r="I34" s="2" t="s">
        <v>39</v>
      </c>
      <c r="J34" s="2" t="s">
        <v>54</v>
      </c>
      <c r="K34" s="2">
        <v>26250</v>
      </c>
      <c r="L34" s="2">
        <v>8750</v>
      </c>
      <c r="M34" s="2">
        <v>0</v>
      </c>
      <c r="N34" s="2">
        <v>0</v>
      </c>
      <c r="O34" s="18">
        <f t="shared" si="0"/>
        <v>35000</v>
      </c>
      <c r="P34" s="2" t="s">
        <v>2114</v>
      </c>
      <c r="Q34" s="2" t="s">
        <v>28</v>
      </c>
      <c r="R34" s="2">
        <f t="shared" si="1"/>
        <v>8750</v>
      </c>
      <c r="S34" s="2">
        <f t="shared" si="1"/>
        <v>0</v>
      </c>
      <c r="T34" s="2">
        <f t="shared" si="2"/>
        <v>8750</v>
      </c>
      <c r="U34" s="11">
        <v>33694</v>
      </c>
      <c r="V34" s="2"/>
    </row>
    <row r="35" spans="4:22">
      <c r="D35" s="2">
        <v>26</v>
      </c>
      <c r="E35" s="2" t="s">
        <v>2774</v>
      </c>
      <c r="F35" s="2" t="s">
        <v>2501</v>
      </c>
      <c r="G35" s="2" t="s">
        <v>28</v>
      </c>
      <c r="H35" s="2" t="s">
        <v>1092</v>
      </c>
      <c r="I35" s="2" t="s">
        <v>39</v>
      </c>
      <c r="J35" s="2" t="s">
        <v>160</v>
      </c>
      <c r="K35" s="2">
        <v>26250</v>
      </c>
      <c r="L35" s="2">
        <v>8750</v>
      </c>
      <c r="M35" s="2">
        <v>0</v>
      </c>
      <c r="N35" s="2">
        <v>0</v>
      </c>
      <c r="O35" s="18">
        <f t="shared" si="0"/>
        <v>35000</v>
      </c>
      <c r="P35" s="2" t="s">
        <v>2114</v>
      </c>
      <c r="Q35" s="2" t="s">
        <v>28</v>
      </c>
      <c r="R35" s="2">
        <f t="shared" si="1"/>
        <v>8750</v>
      </c>
      <c r="S35" s="2">
        <f t="shared" si="1"/>
        <v>0</v>
      </c>
      <c r="T35" s="2">
        <f t="shared" si="2"/>
        <v>8750</v>
      </c>
      <c r="U35" s="11">
        <v>33694</v>
      </c>
      <c r="V35" s="2"/>
    </row>
    <row r="36" spans="4:22">
      <c r="D36" s="2">
        <v>27</v>
      </c>
      <c r="E36" s="2" t="s">
        <v>2775</v>
      </c>
      <c r="F36" s="2" t="s">
        <v>2627</v>
      </c>
      <c r="G36" s="2" t="s">
        <v>28</v>
      </c>
      <c r="H36" s="2" t="s">
        <v>1092</v>
      </c>
      <c r="I36" s="2" t="s">
        <v>29</v>
      </c>
      <c r="J36" s="2" t="s">
        <v>1467</v>
      </c>
      <c r="K36" s="2">
        <v>26250</v>
      </c>
      <c r="L36" s="2">
        <v>8750</v>
      </c>
      <c r="M36" s="2">
        <v>0</v>
      </c>
      <c r="N36" s="2">
        <v>0</v>
      </c>
      <c r="O36" s="18">
        <f t="shared" si="0"/>
        <v>35000</v>
      </c>
      <c r="P36" s="2" t="s">
        <v>2114</v>
      </c>
      <c r="Q36" s="2" t="s">
        <v>28</v>
      </c>
      <c r="R36" s="2">
        <f t="shared" si="1"/>
        <v>8750</v>
      </c>
      <c r="S36" s="2">
        <f t="shared" si="1"/>
        <v>0</v>
      </c>
      <c r="T36" s="2">
        <f t="shared" si="2"/>
        <v>8750</v>
      </c>
      <c r="U36" s="11">
        <v>33694</v>
      </c>
      <c r="V36" s="2"/>
    </row>
    <row r="37" spans="4:22">
      <c r="D37" s="2">
        <v>28</v>
      </c>
      <c r="E37" s="2" t="s">
        <v>2776</v>
      </c>
      <c r="F37" s="2" t="s">
        <v>2501</v>
      </c>
      <c r="G37" s="2" t="s">
        <v>28</v>
      </c>
      <c r="H37" s="2" t="s">
        <v>1092</v>
      </c>
      <c r="I37" s="2" t="s">
        <v>39</v>
      </c>
      <c r="J37" s="2" t="s">
        <v>160</v>
      </c>
      <c r="K37" s="2">
        <v>26250</v>
      </c>
      <c r="L37" s="2">
        <v>8750</v>
      </c>
      <c r="M37" s="2">
        <v>0</v>
      </c>
      <c r="N37" s="2">
        <v>0</v>
      </c>
      <c r="O37" s="18">
        <f t="shared" si="0"/>
        <v>35000</v>
      </c>
      <c r="P37" s="2" t="s">
        <v>2114</v>
      </c>
      <c r="Q37" s="2" t="s">
        <v>28</v>
      </c>
      <c r="R37" s="2">
        <f t="shared" si="1"/>
        <v>8750</v>
      </c>
      <c r="S37" s="2">
        <f t="shared" si="1"/>
        <v>0</v>
      </c>
      <c r="T37" s="2">
        <f t="shared" si="2"/>
        <v>8750</v>
      </c>
      <c r="U37" s="11">
        <v>33694</v>
      </c>
      <c r="V37" s="2"/>
    </row>
    <row r="38" spans="4:22">
      <c r="D38" s="2">
        <v>29</v>
      </c>
      <c r="E38" s="2" t="s">
        <v>2777</v>
      </c>
      <c r="F38" s="2" t="s">
        <v>2504</v>
      </c>
      <c r="G38" s="2" t="s">
        <v>28</v>
      </c>
      <c r="H38" s="2" t="s">
        <v>1092</v>
      </c>
      <c r="I38" s="2" t="s">
        <v>29</v>
      </c>
      <c r="J38" s="2" t="s">
        <v>54</v>
      </c>
      <c r="K38" s="2">
        <v>26250</v>
      </c>
      <c r="L38" s="2">
        <v>8750</v>
      </c>
      <c r="M38" s="2">
        <v>0</v>
      </c>
      <c r="N38" s="2">
        <v>0</v>
      </c>
      <c r="O38" s="18">
        <f t="shared" si="0"/>
        <v>35000</v>
      </c>
      <c r="P38" s="2" t="s">
        <v>2114</v>
      </c>
      <c r="Q38" s="2" t="s">
        <v>28</v>
      </c>
      <c r="R38" s="2">
        <f t="shared" si="1"/>
        <v>8750</v>
      </c>
      <c r="S38" s="2">
        <f t="shared" si="1"/>
        <v>0</v>
      </c>
      <c r="T38" s="2">
        <f t="shared" si="2"/>
        <v>8750</v>
      </c>
      <c r="U38" s="11">
        <v>33694</v>
      </c>
      <c r="V38" s="2"/>
    </row>
    <row r="39" spans="4:22">
      <c r="D39" s="2">
        <v>30</v>
      </c>
      <c r="E39" s="2" t="s">
        <v>2778</v>
      </c>
      <c r="F39" s="2" t="s">
        <v>2678</v>
      </c>
      <c r="G39" s="2" t="s">
        <v>28</v>
      </c>
      <c r="H39" s="2" t="s">
        <v>1092</v>
      </c>
      <c r="I39" s="2" t="s">
        <v>39</v>
      </c>
      <c r="J39" s="2" t="s">
        <v>54</v>
      </c>
      <c r="K39" s="2">
        <v>26250</v>
      </c>
      <c r="L39" s="2">
        <v>8750</v>
      </c>
      <c r="M39" s="2">
        <v>0</v>
      </c>
      <c r="N39" s="2">
        <v>0</v>
      </c>
      <c r="O39" s="18">
        <f t="shared" si="0"/>
        <v>35000</v>
      </c>
      <c r="P39" s="2" t="s">
        <v>2114</v>
      </c>
      <c r="Q39" s="2" t="s">
        <v>28</v>
      </c>
      <c r="R39" s="2">
        <f t="shared" si="1"/>
        <v>8750</v>
      </c>
      <c r="S39" s="2">
        <f t="shared" si="1"/>
        <v>0</v>
      </c>
      <c r="T39" s="2">
        <f t="shared" si="2"/>
        <v>8750</v>
      </c>
      <c r="U39" s="11">
        <v>33694</v>
      </c>
      <c r="V39" s="2"/>
    </row>
    <row r="40" spans="4:22">
      <c r="D40" s="2">
        <v>31</v>
      </c>
      <c r="E40" s="2" t="s">
        <v>2779</v>
      </c>
      <c r="F40" s="2" t="s">
        <v>2780</v>
      </c>
      <c r="G40" s="2" t="s">
        <v>28</v>
      </c>
      <c r="H40" s="2" t="s">
        <v>1092</v>
      </c>
      <c r="I40" s="2" t="s">
        <v>39</v>
      </c>
      <c r="J40" s="2" t="s">
        <v>54</v>
      </c>
      <c r="K40" s="2">
        <v>26250</v>
      </c>
      <c r="L40" s="2">
        <v>8750</v>
      </c>
      <c r="M40" s="2">
        <v>0</v>
      </c>
      <c r="N40" s="2">
        <v>0</v>
      </c>
      <c r="O40" s="18">
        <f t="shared" si="0"/>
        <v>35000</v>
      </c>
      <c r="P40" s="2" t="s">
        <v>2114</v>
      </c>
      <c r="Q40" s="2" t="s">
        <v>28</v>
      </c>
      <c r="R40" s="2">
        <f t="shared" si="1"/>
        <v>8750</v>
      </c>
      <c r="S40" s="2">
        <f t="shared" si="1"/>
        <v>0</v>
      </c>
      <c r="T40" s="2">
        <f t="shared" si="2"/>
        <v>8750</v>
      </c>
      <c r="U40" s="11">
        <v>33694</v>
      </c>
      <c r="V40" s="2"/>
    </row>
    <row r="41" spans="4:22">
      <c r="D41" s="2">
        <v>32</v>
      </c>
      <c r="E41" s="2" t="s">
        <v>2781</v>
      </c>
      <c r="F41" s="2" t="s">
        <v>2782</v>
      </c>
      <c r="G41" s="2" t="s">
        <v>28</v>
      </c>
      <c r="H41" s="2" t="s">
        <v>1092</v>
      </c>
      <c r="I41" s="2" t="s">
        <v>29</v>
      </c>
      <c r="J41" s="2" t="s">
        <v>2286</v>
      </c>
      <c r="K41" s="2">
        <v>26250</v>
      </c>
      <c r="L41" s="2">
        <v>8750</v>
      </c>
      <c r="M41" s="2">
        <v>0</v>
      </c>
      <c r="N41" s="2">
        <v>0</v>
      </c>
      <c r="O41" s="18">
        <f t="shared" si="0"/>
        <v>35000</v>
      </c>
      <c r="P41" s="2" t="s">
        <v>2114</v>
      </c>
      <c r="Q41" s="2" t="s">
        <v>28</v>
      </c>
      <c r="R41" s="2">
        <f t="shared" si="1"/>
        <v>8750</v>
      </c>
      <c r="S41" s="2">
        <f t="shared" si="1"/>
        <v>0</v>
      </c>
      <c r="T41" s="2">
        <f t="shared" si="2"/>
        <v>8750</v>
      </c>
      <c r="U41" s="11">
        <v>33694</v>
      </c>
      <c r="V41" s="2"/>
    </row>
    <row r="42" spans="4:22">
      <c r="D42" s="2">
        <v>33</v>
      </c>
      <c r="E42" s="2" t="s">
        <v>2783</v>
      </c>
      <c r="F42" s="2" t="s">
        <v>2756</v>
      </c>
      <c r="G42" s="2" t="s">
        <v>28</v>
      </c>
      <c r="H42" s="2" t="s">
        <v>1092</v>
      </c>
      <c r="I42" s="2" t="s">
        <v>39</v>
      </c>
      <c r="J42" s="2" t="s">
        <v>2759</v>
      </c>
      <c r="K42" s="2">
        <v>26250</v>
      </c>
      <c r="L42" s="2">
        <v>8750</v>
      </c>
      <c r="M42" s="2">
        <v>0</v>
      </c>
      <c r="N42" s="2">
        <v>0</v>
      </c>
      <c r="O42" s="18">
        <f t="shared" si="0"/>
        <v>35000</v>
      </c>
      <c r="P42" s="2" t="s">
        <v>2114</v>
      </c>
      <c r="Q42" s="2" t="s">
        <v>28</v>
      </c>
      <c r="R42" s="2">
        <f t="shared" si="1"/>
        <v>8750</v>
      </c>
      <c r="S42" s="2">
        <f t="shared" si="1"/>
        <v>0</v>
      </c>
      <c r="T42" s="2">
        <f t="shared" si="2"/>
        <v>8750</v>
      </c>
      <c r="U42" s="11">
        <v>33694</v>
      </c>
      <c r="V42" s="2"/>
    </row>
    <row r="43" spans="4:22">
      <c r="D43" s="2">
        <v>34</v>
      </c>
      <c r="E43" s="2" t="s">
        <v>2784</v>
      </c>
      <c r="F43" s="2" t="s">
        <v>2785</v>
      </c>
      <c r="G43" s="2" t="s">
        <v>28</v>
      </c>
      <c r="H43" s="2" t="s">
        <v>34</v>
      </c>
      <c r="I43" s="2" t="s">
        <v>39</v>
      </c>
      <c r="J43" s="2" t="s">
        <v>2786</v>
      </c>
      <c r="K43" s="2">
        <v>26250</v>
      </c>
      <c r="L43" s="2">
        <v>8750</v>
      </c>
      <c r="M43" s="2">
        <v>0</v>
      </c>
      <c r="N43" s="2">
        <v>0</v>
      </c>
      <c r="O43" s="18">
        <f t="shared" si="0"/>
        <v>35000</v>
      </c>
      <c r="P43" s="2" t="s">
        <v>2114</v>
      </c>
      <c r="Q43" s="2" t="s">
        <v>28</v>
      </c>
      <c r="R43" s="2">
        <f t="shared" si="1"/>
        <v>8750</v>
      </c>
      <c r="S43" s="2">
        <f t="shared" si="1"/>
        <v>0</v>
      </c>
      <c r="T43" s="2">
        <f t="shared" si="2"/>
        <v>8750</v>
      </c>
      <c r="U43" s="11">
        <v>33694</v>
      </c>
      <c r="V43" s="2"/>
    </row>
    <row r="44" spans="4:22">
      <c r="D44" s="2">
        <v>35</v>
      </c>
      <c r="E44" s="2" t="s">
        <v>2787</v>
      </c>
      <c r="F44" s="2" t="s">
        <v>2785</v>
      </c>
      <c r="G44" s="2" t="s">
        <v>28</v>
      </c>
      <c r="H44" s="2" t="s">
        <v>1025</v>
      </c>
      <c r="I44" s="2" t="s">
        <v>29</v>
      </c>
      <c r="J44" s="2" t="s">
        <v>120</v>
      </c>
      <c r="K44" s="2">
        <v>26250</v>
      </c>
      <c r="L44" s="2">
        <v>8750</v>
      </c>
      <c r="M44" s="2">
        <v>0</v>
      </c>
      <c r="N44" s="2">
        <v>0</v>
      </c>
      <c r="O44" s="18">
        <f t="shared" si="0"/>
        <v>35000</v>
      </c>
      <c r="P44" s="2" t="s">
        <v>2114</v>
      </c>
      <c r="Q44" s="2" t="s">
        <v>28</v>
      </c>
      <c r="R44" s="2">
        <f t="shared" si="1"/>
        <v>8750</v>
      </c>
      <c r="S44" s="2">
        <f t="shared" si="1"/>
        <v>0</v>
      </c>
      <c r="T44" s="2">
        <f t="shared" si="2"/>
        <v>8750</v>
      </c>
      <c r="U44" s="11">
        <v>33694</v>
      </c>
      <c r="V44" s="2"/>
    </row>
    <row r="45" spans="4:22">
      <c r="D45" s="2">
        <v>36</v>
      </c>
      <c r="E45" s="2" t="s">
        <v>2788</v>
      </c>
      <c r="F45" s="2" t="s">
        <v>2789</v>
      </c>
      <c r="G45" s="2" t="s">
        <v>28</v>
      </c>
      <c r="H45" s="2" t="s">
        <v>34</v>
      </c>
      <c r="I45" s="2" t="s">
        <v>29</v>
      </c>
      <c r="J45" s="2" t="s">
        <v>1122</v>
      </c>
      <c r="K45" s="2">
        <v>26250</v>
      </c>
      <c r="L45" s="2">
        <v>8750</v>
      </c>
      <c r="M45" s="2">
        <v>0</v>
      </c>
      <c r="N45" s="2">
        <v>0</v>
      </c>
      <c r="O45" s="18">
        <f t="shared" si="0"/>
        <v>35000</v>
      </c>
      <c r="P45" s="2" t="s">
        <v>2114</v>
      </c>
      <c r="Q45" s="2" t="s">
        <v>28</v>
      </c>
      <c r="R45" s="2">
        <f t="shared" si="1"/>
        <v>8750</v>
      </c>
      <c r="S45" s="2">
        <f t="shared" si="1"/>
        <v>0</v>
      </c>
      <c r="T45" s="2">
        <f t="shared" si="2"/>
        <v>8750</v>
      </c>
      <c r="U45" s="11">
        <v>33694</v>
      </c>
      <c r="V45" s="2"/>
    </row>
    <row r="46" spans="4:22">
      <c r="D46" s="2">
        <v>37</v>
      </c>
      <c r="E46" s="2" t="s">
        <v>2790</v>
      </c>
      <c r="F46" s="2" t="s">
        <v>1602</v>
      </c>
      <c r="G46" s="2" t="s">
        <v>28</v>
      </c>
      <c r="H46" s="2" t="s">
        <v>34</v>
      </c>
      <c r="I46" s="2" t="s">
        <v>29</v>
      </c>
      <c r="J46" s="2" t="s">
        <v>45</v>
      </c>
      <c r="K46" s="2">
        <v>26250</v>
      </c>
      <c r="L46" s="2">
        <v>8750</v>
      </c>
      <c r="M46" s="2">
        <v>0</v>
      </c>
      <c r="N46" s="2">
        <v>0</v>
      </c>
      <c r="O46" s="18">
        <f t="shared" si="0"/>
        <v>35000</v>
      </c>
      <c r="P46" s="2" t="s">
        <v>2114</v>
      </c>
      <c r="Q46" s="2" t="s">
        <v>28</v>
      </c>
      <c r="R46" s="2">
        <f t="shared" si="1"/>
        <v>8750</v>
      </c>
      <c r="S46" s="2">
        <f t="shared" si="1"/>
        <v>0</v>
      </c>
      <c r="T46" s="2">
        <f t="shared" si="2"/>
        <v>8750</v>
      </c>
      <c r="U46" s="11">
        <v>33694</v>
      </c>
      <c r="V46" s="2"/>
    </row>
    <row r="47" spans="4:22">
      <c r="D47" s="2">
        <v>38</v>
      </c>
      <c r="E47" s="2" t="s">
        <v>2791</v>
      </c>
      <c r="F47" s="2" t="s">
        <v>2792</v>
      </c>
      <c r="G47" s="2" t="s">
        <v>28</v>
      </c>
      <c r="H47" s="2" t="s">
        <v>34</v>
      </c>
      <c r="I47" s="2" t="s">
        <v>29</v>
      </c>
      <c r="J47" s="2" t="s">
        <v>45</v>
      </c>
      <c r="K47" s="2">
        <v>26250</v>
      </c>
      <c r="L47" s="2">
        <v>8750</v>
      </c>
      <c r="M47" s="2">
        <v>0</v>
      </c>
      <c r="N47" s="2">
        <v>0</v>
      </c>
      <c r="O47" s="18">
        <f t="shared" si="0"/>
        <v>35000</v>
      </c>
      <c r="P47" s="2" t="s">
        <v>2114</v>
      </c>
      <c r="Q47" s="2" t="s">
        <v>28</v>
      </c>
      <c r="R47" s="2">
        <f t="shared" si="1"/>
        <v>8750</v>
      </c>
      <c r="S47" s="2">
        <f t="shared" si="1"/>
        <v>0</v>
      </c>
      <c r="T47" s="2">
        <f t="shared" si="2"/>
        <v>8750</v>
      </c>
      <c r="U47" s="11">
        <v>33694</v>
      </c>
      <c r="V47" s="2"/>
    </row>
    <row r="48" spans="4:22">
      <c r="D48" s="2">
        <v>39</v>
      </c>
      <c r="E48" s="2" t="s">
        <v>2793</v>
      </c>
      <c r="F48" s="2" t="s">
        <v>2794</v>
      </c>
      <c r="G48" s="2" t="s">
        <v>28</v>
      </c>
      <c r="H48" s="2" t="s">
        <v>1025</v>
      </c>
      <c r="I48" s="2" t="s">
        <v>29</v>
      </c>
      <c r="J48" s="2" t="s">
        <v>2625</v>
      </c>
      <c r="K48" s="2">
        <v>15000</v>
      </c>
      <c r="L48" s="2">
        <v>5000</v>
      </c>
      <c r="M48" s="2">
        <v>0</v>
      </c>
      <c r="N48" s="2">
        <v>0</v>
      </c>
      <c r="O48" s="18">
        <f t="shared" si="0"/>
        <v>20000</v>
      </c>
      <c r="P48" s="2" t="s">
        <v>86</v>
      </c>
      <c r="Q48" s="2" t="s">
        <v>290</v>
      </c>
      <c r="R48" s="2">
        <f t="shared" si="1"/>
        <v>5000</v>
      </c>
      <c r="S48" s="2">
        <f t="shared" si="1"/>
        <v>0</v>
      </c>
      <c r="T48" s="2">
        <f t="shared" si="2"/>
        <v>5000</v>
      </c>
      <c r="U48" s="11">
        <v>33694</v>
      </c>
      <c r="V48" s="2"/>
    </row>
    <row r="49" spans="4:22">
      <c r="D49" s="2">
        <v>40</v>
      </c>
      <c r="E49" s="2" t="s">
        <v>2795</v>
      </c>
      <c r="F49" s="2" t="s">
        <v>2745</v>
      </c>
      <c r="G49" s="2" t="s">
        <v>28</v>
      </c>
      <c r="H49" s="2" t="s">
        <v>34</v>
      </c>
      <c r="I49" s="2" t="s">
        <v>29</v>
      </c>
      <c r="J49" s="2" t="s">
        <v>2508</v>
      </c>
      <c r="K49" s="2">
        <v>26250</v>
      </c>
      <c r="L49" s="2">
        <v>8750</v>
      </c>
      <c r="M49" s="2">
        <v>0</v>
      </c>
      <c r="N49" s="2">
        <v>0</v>
      </c>
      <c r="O49" s="18">
        <f t="shared" si="0"/>
        <v>35000</v>
      </c>
      <c r="P49" s="2" t="s">
        <v>1943</v>
      </c>
      <c r="Q49" s="2" t="s">
        <v>302</v>
      </c>
      <c r="R49" s="2">
        <f t="shared" si="1"/>
        <v>8750</v>
      </c>
      <c r="S49" s="2">
        <f t="shared" si="1"/>
        <v>0</v>
      </c>
      <c r="T49" s="2">
        <f t="shared" si="2"/>
        <v>8750</v>
      </c>
      <c r="U49" s="11">
        <v>33694</v>
      </c>
      <c r="V49" s="2"/>
    </row>
    <row r="50" spans="4:22">
      <c r="D50" s="2">
        <v>41</v>
      </c>
      <c r="E50" s="2" t="s">
        <v>2796</v>
      </c>
      <c r="F50" s="2" t="s">
        <v>2463</v>
      </c>
      <c r="G50" s="2" t="s">
        <v>28</v>
      </c>
      <c r="H50" s="2" t="s">
        <v>34</v>
      </c>
      <c r="I50" s="2" t="s">
        <v>39</v>
      </c>
      <c r="J50" s="2" t="s">
        <v>45</v>
      </c>
      <c r="K50" s="2">
        <v>15000</v>
      </c>
      <c r="L50" s="2">
        <v>5000</v>
      </c>
      <c r="M50" s="2">
        <v>0</v>
      </c>
      <c r="N50" s="2">
        <v>0</v>
      </c>
      <c r="O50" s="18">
        <f t="shared" si="0"/>
        <v>20000</v>
      </c>
      <c r="P50" s="2" t="s">
        <v>456</v>
      </c>
      <c r="Q50" s="2" t="s">
        <v>28</v>
      </c>
      <c r="R50" s="2">
        <f t="shared" si="1"/>
        <v>5000</v>
      </c>
      <c r="S50" s="2">
        <f t="shared" si="1"/>
        <v>0</v>
      </c>
      <c r="T50" s="2">
        <f t="shared" si="2"/>
        <v>5000</v>
      </c>
      <c r="U50" s="11">
        <v>33694</v>
      </c>
      <c r="V50" s="2"/>
    </row>
  </sheetData>
  <mergeCells count="2">
    <mergeCell ref="K5:O5"/>
    <mergeCell ref="R5:T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4</vt:i4>
      </vt:variant>
    </vt:vector>
  </HeadingPairs>
  <TitlesOfParts>
    <vt:vector size="39" baseType="lpstr">
      <vt:lpstr>1982-1983</vt:lpstr>
      <vt:lpstr>1983-1984</vt:lpstr>
      <vt:lpstr>1984-1985</vt:lpstr>
      <vt:lpstr>1985-1986</vt:lpstr>
      <vt:lpstr>1986-1987</vt:lpstr>
      <vt:lpstr>1987-1988</vt:lpstr>
      <vt:lpstr>1988-1989</vt:lpstr>
      <vt:lpstr>1989-1990</vt:lpstr>
      <vt:lpstr>1991-1992</vt:lpstr>
      <vt:lpstr>1990-1991</vt:lpstr>
      <vt:lpstr>1992-1993</vt:lpstr>
      <vt:lpstr>1993-1994</vt:lpstr>
      <vt:lpstr>1994-1995</vt:lpstr>
      <vt:lpstr>1995-1996</vt:lpstr>
      <vt:lpstr>1996-1997</vt:lpstr>
      <vt:lpstr>1997-1998</vt:lpstr>
      <vt:lpstr>1998-1999</vt:lpstr>
      <vt:lpstr>1999-2000</vt:lpstr>
      <vt:lpstr>2000-2001</vt:lpstr>
      <vt:lpstr>2001-2002</vt:lpstr>
      <vt:lpstr>2002-2003</vt:lpstr>
      <vt:lpstr>2003-2004</vt:lpstr>
      <vt:lpstr>2004-2005</vt:lpstr>
      <vt:lpstr>2005-2006</vt:lpstr>
      <vt:lpstr>2006-2007</vt:lpstr>
      <vt:lpstr>2007-2008</vt:lpstr>
      <vt:lpstr>2008-2009</vt:lpstr>
      <vt:lpstr>2009-2010</vt:lpstr>
      <vt:lpstr>2010-2011</vt:lpstr>
      <vt:lpstr>2011-2012</vt:lpstr>
      <vt:lpstr>2012-2013</vt:lpstr>
      <vt:lpstr>2013-2014</vt:lpstr>
      <vt:lpstr>2014-2015</vt:lpstr>
      <vt:lpstr>2015-2016</vt:lpstr>
      <vt:lpstr>April. 16 to Aug. 16</vt:lpstr>
      <vt:lpstr>'1982-1983'!Print_Area</vt:lpstr>
      <vt:lpstr>'1996-1997'!Print_Area</vt:lpstr>
      <vt:lpstr>'2000-2001'!Print_Area</vt:lpstr>
      <vt:lpstr>'2008-2009'!Print_Area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2016-11-11T07:24:14Z</dcterms:modified>
</cp:coreProperties>
</file>